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autoCompressPictures="0"/>
  <mc:AlternateContent xmlns:mc="http://schemas.openxmlformats.org/markup-compatibility/2006">
    <mc:Choice Requires="x15">
      <x15ac:absPath xmlns:x15ac="http://schemas.microsoft.com/office/spreadsheetml/2010/11/ac" url="Q:\Managementsystem_2011\20_Archiv\410_Archiv_Integriertes_ManagementSystem\31_Reach_RoHS_CM\18_Conflict Minerals_CMRT\"/>
    </mc:Choice>
  </mc:AlternateContent>
  <xr:revisionPtr revIDLastSave="0" documentId="13_ncr:1_{1B1A9787-BA3C-481A-A64D-DFC9AAD5539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<sst xmlns="http://schemas.openxmlformats.org/spreadsheetml/2006/main" count="22313" uniqueCount="15825">
  <si>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</si>
  <si>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</si>
  <si>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</si>
  <si>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</si>
  <si>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</si>
  <si>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</si>
  <si>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</si>
  <si>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</si>
  <si>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</si>
  <si>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</si>
  <si>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</si>
  <si>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</si>
  <si>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</si>
  <si>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</si>
  <si>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</si>
  <si>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</si>
  <si>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</si>
  <si>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</si>
  <si>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</si>
  <si>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</si>
  <si>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</si>
  <si>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</si>
  <si>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</si>
  <si>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</si>
  <si>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</si>
  <si>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</si>
  <si>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</si>
  <si>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</si>
  <si>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</si>
  <si>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</si>
  <si>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</si>
  <si>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</si>
  <si>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</si>
  <si>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</si>
  <si>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</si>
  <si>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</si>
  <si>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</si>
  <si>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</si>
  <si>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</si>
  <si>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</si>
  <si>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</si>
  <si>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</si>
  <si>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</si>
  <si>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</si>
  <si>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</si>
  <si>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</si>
  <si>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</si>
  <si>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</si>
  <si>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</si>
  <si>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</si>
  <si>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</si>
  <si>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</si>
  <si>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</si>
  <si>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</si>
  <si>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</si>
  <si>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</si>
  <si>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</si>
  <si>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</si>
  <si>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</si>
  <si>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</si>
  <si>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</si>
  <si>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</si>
  <si>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</si>
  <si>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</si>
  <si>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</si>
  <si>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</si>
  <si>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</si>
  <si>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</si>
  <si>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</si>
  <si>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</si>
  <si>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</si>
  <si>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</si>
  <si>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</si>
  <si>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</si>
  <si>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</si>
  <si>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</si>
  <si>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</si>
  <si>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</si>
  <si>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</si>
  <si>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</si>
  <si>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</si>
  <si>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</si>
  <si>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</si>
  <si>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</si>
  <si>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</si>
  <si>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</si>
  <si>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</si>
  <si>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</si>
  <si>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</si>
  <si>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</si>
  <si>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</si>
  <si>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</si>
  <si>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</si>
  <si>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</si>
  <si>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</si>
  <si>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</si>
  <si>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</si>
  <si>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</si>
  <si>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</si>
  <si>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</si>
  <si>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</si>
  <si>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</si>
  <si>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</si>
  <si>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</si>
  <si>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</si>
  <si>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</si>
  <si>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</si>
  <si>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</si>
  <si>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</si>
  <si>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</si>
  <si>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</si>
  <si>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</si>
  <si>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</si>
  <si>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</si>
  <si>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</si>
  <si>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</si>
  <si>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</si>
  <si>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</si>
  <si>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</si>
  <si>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</si>
  <si>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</si>
  <si>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</si>
  <si>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</si>
  <si>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</si>
  <si>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</si>
  <si>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</si>
  <si>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</si>
  <si>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</si>
  <si>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</si>
  <si>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</si>
  <si>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</si>
  <si>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</si>
  <si>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</si>
  <si>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</si>
  <si>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</si>
  <si>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</si>
  <si>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</si>
  <si>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</si>
  <si>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</si>
  <si>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</si>
  <si>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</si>
  <si>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</si>
  <si>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</si>
  <si>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</si>
  <si>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</si>
  <si>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</si>
  <si>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</si>
  <si>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</si>
  <si>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</si>
  <si>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</si>
  <si>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</si>
  <si>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</si>
  <si>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</si>
  <si>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</si>
  <si>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</si>
  <si>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</si>
  <si>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</si>
  <si>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</si>
  <si>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</si>
  <si>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</si>
  <si>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</si>
  <si>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</si>
  <si>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</si>
  <si>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</si>
  <si>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</si>
  <si>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</si>
  <si>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</si>
  <si>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</si>
  <si>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</si>
  <si>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</si>
  <si>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</si>
  <si>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</si>
  <si>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</si>
  <si>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</si>
  <si>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</si>
  <si>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</si>
  <si>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</si>
  <si>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</si>
  <si>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</si>
  <si>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</si>
  <si>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</si>
  <si>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</si>
  <si>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</si>
  <si>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</si>
  <si>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</si>
  <si>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</si>
  <si>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</si>
  <si>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</si>
  <si>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</si>
  <si>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</si>
  <si>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</si>
  <si>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</si>
  <si>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</si>
  <si>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</si>
  <si>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</si>
  <si>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</si>
  <si>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</si>
  <si>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</si>
  <si>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</si>
  <si>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</si>
  <si>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</si>
  <si>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</si>
  <si>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</si>
  <si>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</si>
  <si>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</si>
  <si>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</si>
  <si>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</si>
  <si>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</si>
  <si>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</si>
  <si>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</si>
  <si>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</si>
  <si>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</si>
  <si>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</si>
  <si>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</si>
  <si>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</si>
  <si>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</si>
  <si>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</si>
  <si>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</si>
  <si>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</si>
  <si>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</si>
  <si>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</si>
  <si>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</si>
  <si>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</si>
  <si>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</si>
  <si>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</si>
  <si>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</si>
  <si>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</si>
  <si>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</si>
  <si>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</si>
  <si>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</si>
  <si>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</si>
  <si>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</si>
  <si>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</si>
  <si>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</si>
  <si>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</si>
  <si>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</si>
  <si>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</si>
  <si>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</si>
  <si>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</si>
  <si>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</si>
  <si>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</si>
  <si>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</si>
  <si>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</si>
  <si>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</si>
  <si>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</si>
  <si>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</si>
  <si>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</si>
  <si>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</si>
  <si>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</si>
  <si>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</si>
  <si>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</si>
  <si>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</si>
  <si>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</si>
  <si>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</si>
  <si>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</si>
  <si>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</si>
  <si>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</si>
  <si>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</si>
  <si>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</si>
  <si>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</si>
  <si>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</si>
  <si>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</si>
  <si>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</si>
  <si>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</si>
  <si>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</si>
  <si>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</si>
  <si>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</si>
  <si>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</si>
  <si>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</si>
  <si>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</si>
  <si>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</si>
  <si>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</si>
  <si>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</si>
  <si>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</si>
  <si>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</si>
  <si>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</si>
  <si>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</si>
  <si>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</si>
  <si>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</si>
  <si>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</si>
  <si>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</si>
  <si>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</si>
  <si>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</si>
  <si>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</si>
  <si>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</si>
  <si>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</si>
  <si>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</si>
  <si>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</si>
  <si>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</si>
  <si>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</si>
  <si>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</si>
  <si>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</si>
  <si>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</si>
  <si>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</si>
  <si>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</si>
  <si>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</si>
  <si>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</si>
  <si>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</si>
  <si>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</si>
  <si>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</si>
  <si>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</si>
  <si>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</si>
  <si>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</si>
  <si>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</si>
  <si>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</si>
  <si>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</si>
  <si>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</si>
  <si>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</si>
  <si>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</si>
  <si>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</si>
  <si>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</si>
  <si>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</si>
  <si>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</si>
  <si>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</si>
  <si>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</si>
  <si>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</si>
  <si>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</si>
  <si>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</si>
  <si>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</si>
  <si>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</si>
  <si>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</si>
  <si>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</si>
  <si>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</si>
  <si>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</si>
  <si>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</si>
  <si>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</si>
  <si>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</si>
  <si>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</si>
  <si>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</si>
  <si>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</si>
  <si>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</si>
  <si>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</si>
  <si>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</si>
  <si>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</si>
  <si>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</si>
  <si>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</si>
  <si>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</si>
  <si>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</si>
  <si>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</si>
  <si>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</si>
  <si>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</si>
  <si>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</si>
  <si>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</si>
  <si>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</si>
  <si>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</si>
  <si>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</si>
  <si>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</si>
  <si>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</si>
  <si>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</si>
  <si>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</si>
  <si>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</si>
  <si>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</si>
  <si>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</si>
  <si>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</si>
  <si>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</si>
  <si>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</si>
  <si>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</si>
  <si>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</si>
  <si>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</si>
  <si>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</si>
  <si>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</si>
  <si>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</si>
  <si>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</si>
  <si>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</si>
  <si>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</si>
  <si>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</si>
  <si>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</si>
  <si>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</si>
  <si>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</si>
  <si>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</si>
  <si>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</si>
  <si>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</si>
  <si>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</si>
  <si>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</si>
  <si>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</si>
  <si>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</si>
  <si>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</si>
  <si>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</si>
  <si>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</si>
  <si>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</si>
  <si>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</si>
  <si>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</si>
  <si>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</si>
  <si>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</si>
  <si>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</si>
  <si>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</si>
  <si>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</si>
  <si>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</si>
  <si>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</si>
  <si>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</si>
  <si>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</si>
  <si>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</si>
  <si>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</si>
  <si>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</si>
  <si>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</si>
  <si>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</si>
  <si>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</si>
  <si>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</si>
  <si>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</si>
  <si>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</si>
  <si>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</si>
  <si>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</si>
  <si>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</si>
  <si>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</si>
  <si>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</si>
  <si>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</si>
  <si>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</si>
  <si>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</si>
  <si>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</si>
  <si>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</si>
  <si>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</si>
  <si>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</si>
  <si>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</si>
  <si>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</si>
  <si>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</si>
  <si>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</si>
  <si>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</si>
  <si>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</si>
  <si>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</si>
  <si>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</si>
  <si>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</si>
  <si>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</si>
  <si>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</si>
  <si>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</si>
  <si>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</si>
  <si>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</si>
  <si>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</si>
  <si>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</si>
  <si>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</si>
  <si>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</si>
  <si>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</si>
  <si>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</si>
  <si>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</si>
  <si>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</si>
  <si>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</si>
  <si>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</si>
  <si>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</si>
  <si>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</si>
  <si>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</si>
  <si>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</si>
  <si>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</si>
  <si>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</si>
  <si>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</si>
  <si>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</si>
  <si>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</si>
  <si>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</si>
  <si>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</si>
  <si>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</si>
  <si>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</si>
  <si>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</si>
  <si>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</si>
  <si>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</si>
  <si>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</si>
  <si>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</si>
  <si>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</si>
  <si>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</si>
  <si>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</si>
  <si>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</si>
  <si>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</si>
  <si>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</si>
  <si>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</si>
  <si>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</si>
  <si>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</si>
  <si>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</si>
  <si>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</si>
  <si>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</si>
  <si>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</si>
  <si>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</si>
  <si>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</si>
  <si>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</si>
  <si>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</si>
  <si>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</si>
  <si>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</si>
  <si>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</si>
  <si>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</si>
  <si>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</si>
  <si>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</si>
  <si>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</si>
  <si>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</si>
  <si>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</si>
  <si>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</si>
  <si>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</si>
  <si>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</si>
  <si>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</si>
  <si>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</si>
  <si>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</si>
  <si>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</si>
  <si>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</si>
  <si>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</si>
  <si>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</si>
  <si>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</si>
  <si>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</si>
  <si>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</si>
  <si>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</si>
  <si>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</si>
  <si>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</si>
  <si>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</si>
  <si>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</si>
  <si>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</si>
  <si>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</si>
  <si>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</si>
  <si>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</si>
  <si>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</si>
  <si>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</si>
  <si>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</si>
  <si>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</si>
  <si>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</si>
  <si>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</si>
  <si>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</si>
  <si>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</si>
  <si>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</si>
  <si>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</si>
  <si>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</si>
  <si>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</si>
  <si>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</si>
  <si>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</si>
  <si>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</si>
  <si>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</si>
  <si>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</si>
  <si>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</si>
  <si>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</si>
  <si>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</si>
  <si>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</si>
  <si>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</si>
  <si>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</si>
  <si>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</si>
  <si>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</si>
  <si>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</si>
  <si>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</si>
  <si>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</si>
  <si>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</si>
  <si>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</si>
  <si>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</si>
  <si>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</si>
  <si>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</si>
  <si>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</si>
  <si>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</si>
  <si>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</si>
  <si>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</si>
  <si>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</si>
  <si>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</si>
  <si>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</si>
  <si>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</si>
  <si>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</si>
  <si>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</si>
  <si>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</si>
  <si>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</si>
  <si>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</si>
  <si>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</si>
  <si>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</si>
  <si>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</si>
  <si>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</si>
  <si>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</si>
  <si>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</si>
  <si>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</si>
  <si>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</si>
  <si>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</si>
  <si>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</si>
  <si>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</si>
  <si>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</si>
  <si>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</si>
  <si>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</si>
  <si>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</si>
  <si>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</si>
  <si>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</si>
  <si>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</si>
  <si>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</si>
  <si>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</si>
  <si>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</si>
  <si>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</si>
  <si>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</si>
  <si>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</si>
  <si>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</si>
  <si>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</si>
  <si>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</si>
  <si>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</si>
  <si>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</si>
  <si>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</si>
  <si>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</si>
  <si>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</si>
  <si>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</si>
  <si>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</si>
  <si>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</si>
  <si>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</si>
  <si>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</si>
  <si>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</si>
  <si>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</si>
  <si>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</si>
  <si>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</si>
  <si>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</si>
  <si>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</si>
  <si>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</si>
  <si>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</si>
  <si>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</si>
  <si>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</si>
  <si>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</si>
  <si>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</si>
  <si>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</si>
  <si>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</si>
  <si>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</si>
  <si>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</si>
  <si>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</si>
  <si>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</si>
  <si>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</si>
  <si>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</si>
  <si>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</si>
  <si>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</si>
  <si>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</si>
  <si>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</si>
  <si>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</si>
  <si>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</si>
  <si>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</si>
  <si>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</si>
  <si>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</si>
  <si>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</si>
  <si>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</si>
  <si>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</si>
  <si>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</si>
  <si>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</si>
  <si>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</si>
  <si>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</si>
  <si>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</si>
  <si>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</si>
  <si>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</si>
  <si>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</si>
  <si>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</si>
  <si>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</si>
  <si>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</si>
  <si>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</si>
  <si>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</si>
  <si>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</si>
  <si>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</si>
  <si>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</si>
  <si>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</si>
  <si>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</si>
  <si>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</si>
  <si>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</si>
  <si>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</si>
  <si>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</si>
  <si>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</si>
  <si>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</si>
  <si>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</si>
  <si>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</si>
  <si>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</si>
  <si>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</si>
  <si>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</si>
  <si>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</si>
  <si>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</si>
  <si>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</si>
  <si>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</si>
  <si>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</si>
  <si>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</si>
  <si>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</si>
  <si>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</si>
  <si>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</si>
  <si>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</si>
  <si>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</si>
  <si>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</si>
  <si>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</si>
  <si>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</si>
  <si>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</si>
  <si>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</si>
  <si>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</si>
  <si>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</si>
  <si>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</si>
  <si>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</si>
  <si>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</si>
  <si>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</si>
  <si>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</si>
  <si>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</si>
  <si>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</si>
  <si>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</si>
  <si>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</si>
  <si>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</si>
  <si>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</si>
  <si>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</si>
  <si>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</si>
  <si>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</si>
  <si>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</si>
  <si>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</si>
  <si>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</si>
  <si>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</si>
  <si>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</si>
  <si>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</si>
  <si>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</si>
  <si>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</si>
  <si>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</si>
  <si>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</si>
  <si>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</si>
  <si>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</si>
  <si>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</si>
  <si>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</si>
  <si>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</si>
  <si>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</si>
  <si>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</si>
  <si>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</si>
  <si>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</si>
  <si>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</si>
  <si>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</si>
  <si>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</si>
  <si>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</si>
  <si>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</si>
  <si>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</si>
  <si>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</si>
  <si>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</si>
  <si>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</si>
  <si>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</si>
  <si>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</si>
  <si>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</si>
  <si>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</si>
  <si>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</si>
  <si>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</si>
  <si>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</si>
  <si>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</si>
  <si>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</si>
  <si>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</si>
  <si>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</si>
  <si>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</si>
  <si>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</si>
  <si>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</si>
  <si>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</si>
  <si>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</si>
  <si>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</si>
  <si>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</si>
  <si>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</si>
  <si>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</si>
  <si>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</si>
  <si>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</si>
  <si>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</si>
  <si>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</si>
  <si>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</si>
  <si>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</si>
  <si>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</si>
  <si>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</si>
  <si>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</si>
  <si>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</si>
  <si>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</si>
  <si>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</si>
  <si>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</si>
  <si>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</si>
  <si>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</si>
  <si>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</si>
  <si>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</si>
  <si>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</si>
  <si>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</si>
  <si>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</si>
  <si>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</si>
  <si>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</si>
  <si>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</si>
  <si>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</si>
  <si>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</si>
  <si>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</si>
  <si>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</si>
  <si>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</si>
  <si>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</si>
  <si>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</si>
  <si>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</si>
  <si>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</si>
  <si>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</si>
  <si>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</si>
  <si>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</si>
  <si>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</si>
  <si>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</si>
  <si>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</si>
  <si>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</si>
  <si>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</si>
  <si>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</si>
  <si>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</si>
  <si>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</si>
  <si>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</si>
  <si>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</si>
  <si>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</si>
  <si>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</si>
  <si>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</si>
  <si>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</si>
  <si>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</si>
  <si>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</si>
  <si>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</si>
  <si>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</si>
  <si>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</si>
  <si>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</si>
  <si>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</si>
  <si>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</si>
  <si>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</si>
  <si>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</si>
  <si>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</si>
  <si>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</si>
  <si>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</si>
  <si>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</si>
  <si>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</si>
  <si>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</si>
  <si>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</si>
  <si>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</si>
  <si>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</si>
  <si>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</si>
  <si>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</si>
  <si>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</si>
  <si>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</si>
  <si>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</si>
  <si>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</si>
  <si>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</si>
  <si>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</si>
  <si>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</si>
  <si>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</si>
  <si>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</si>
  <si>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</si>
  <si>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</si>
  <si>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</si>
  <si>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</si>
  <si>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</si>
  <si>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</si>
  <si>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</si>
  <si>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</si>
  <si>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</si>
  <si>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</si>
  <si>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</si>
  <si>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</si>
  <si>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</si>
  <si>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</si>
  <si>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</si>
  <si>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</si>
  <si>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</si>
  <si>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</si>
  <si>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</si>
  <si>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</si>
  <si>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</si>
  <si>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</si>
  <si>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</si>
  <si>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</si>
  <si>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</si>
  <si>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</si>
  <si>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</si>
  <si>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</si>
  <si>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</si>
  <si>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</si>
  <si>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</si>
  <si>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</si>
  <si>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</si>
  <si>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</si>
  <si>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</si>
  <si>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</si>
  <si>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</si>
  <si>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</si>
  <si>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</si>
  <si>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</si>
  <si>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</si>
  <si>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</si>
  <si>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</si>
  <si>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</si>
  <si>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</si>
  <si>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</si>
  <si>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</si>
  <si>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</si>
  <si>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</si>
  <si>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</si>
  <si>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</si>
  <si>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</si>
  <si>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</si>
  <si>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</si>
  <si>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</si>
  <si>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</si>
  <si>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</si>
  <si>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</si>
  <si>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</si>
  <si>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</si>
  <si>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</si>
  <si>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</si>
  <si>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</si>
  <si>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</si>
  <si>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</si>
  <si>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</si>
  <si>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</si>
  <si>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</si>
  <si>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</si>
  <si>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</si>
  <si>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</si>
  <si>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</si>
  <si>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</si>
  <si>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</si>
  <si>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</si>
  <si>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</si>
  <si>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</si>
  <si>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</si>
  <si>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</si>
  <si>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</si>
  <si>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</si>
  <si>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</si>
  <si>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</si>
  <si>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</si>
  <si>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</si>
  <si>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</si>
  <si>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</si>
  <si>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</si>
  <si>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</si>
  <si>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</si>
  <si>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</si>
  <si>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</si>
  <si>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</si>
  <si>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</si>
  <si>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</si>
  <si>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</si>
  <si>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</si>
  <si>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</si>
  <si>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</si>
  <si>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</si>
  <si>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</si>
  <si>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</si>
  <si>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</si>
  <si>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</si>
  <si>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</si>
  <si>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</si>
  <si>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</si>
  <si>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</si>
  <si>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</si>
  <si>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</si>
  <si>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</si>
  <si>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</si>
  <si>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</si>
  <si>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</si>
  <si>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</si>
  <si>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</si>
  <si>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</si>
  <si>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</si>
  <si>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</si>
  <si>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</si>
  <si>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</si>
  <si>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</si>
  <si>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</si>
  <si>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</si>
  <si>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</si>
  <si>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</si>
  <si>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</si>
  <si>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</si>
  <si>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</si>
  <si>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</si>
  <si>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</si>
  <si>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</si>
  <si>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</si>
  <si>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</si>
  <si>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</si>
  <si>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</si>
  <si>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</si>
  <si>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</si>
  <si>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</si>
  <si>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</si>
  <si>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</si>
  <si>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</si>
  <si>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</si>
  <si>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</si>
  <si>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</si>
  <si>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</si>
  <si>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</si>
  <si>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</si>
  <si>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</si>
  <si>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</si>
  <si>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</si>
  <si>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</si>
  <si>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</si>
  <si>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</si>
  <si>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</si>
  <si>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</si>
  <si>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</si>
  <si>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</si>
  <si>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</si>
  <si>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</si>
  <si>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</si>
  <si>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</si>
  <si>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</si>
  <si>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</si>
  <si>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</si>
  <si>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</si>
  <si>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</si>
  <si>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</si>
  <si>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</si>
  <si>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</si>
  <si>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</si>
  <si>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</si>
  <si>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</si>
  <si>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</si>
  <si>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</si>
  <si>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</si>
  <si>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</si>
  <si>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</si>
  <si>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</si>
  <si>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</si>
  <si>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</si>
  <si>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</si>
  <si>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</si>
  <si>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</si>
  <si>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</si>
  <si>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</si>
  <si>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</si>
  <si>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</si>
  <si>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</si>
  <si>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</si>
  <si>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</si>
  <si>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</si>
  <si>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</si>
  <si>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</si>
  <si>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</si>
  <si>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</si>
  <si>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</si>
  <si>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</si>
  <si>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</si>
  <si>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</si>
  <si>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</si>
  <si>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</si>
  <si>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</si>
  <si>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</si>
  <si>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</si>
  <si>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</si>
  <si>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</si>
  <si>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</si>
  <si>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</si>
  <si>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</si>
  <si>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</si>
  <si>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</si>
  <si>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</si>
  <si>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</si>
  <si>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</si>
  <si>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</si>
  <si>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</si>
  <si>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</si>
  <si>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</si>
  <si>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</si>
  <si>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</si>
  <si>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</si>
  <si>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</si>
  <si>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</si>
  <si>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</si>
  <si>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</si>
  <si>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</si>
  <si>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</si>
  <si>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</si>
  <si>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</si>
  <si>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</si>
  <si>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</si>
  <si>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</si>
  <si>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</si>
  <si>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</si>
  <si>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</si>
  <si>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</si>
  <si>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</si>
  <si>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</si>
  <si>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</si>
  <si>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</si>
  <si>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</si>
  <si>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</si>
  <si>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</si>
  <si>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</si>
  <si>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</si>
  <si>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</si>
  <si>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</si>
  <si>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</si>
  <si>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</si>
  <si>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</si>
  <si>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</si>
  <si>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</si>
  <si>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</si>
  <si>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</si>
  <si>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</si>
  <si>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</si>
  <si>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</si>
  <si>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</si>
  <si>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</si>
  <si>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</si>
  <si>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</si>
  <si>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</si>
  <si>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</si>
  <si>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</si>
  <si>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</si>
  <si>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</si>
  <si>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</si>
  <si>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</si>
  <si>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</si>
  <si>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</si>
  <si>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</si>
  <si>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</si>
  <si>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</si>
  <si>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</si>
  <si>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</si>
  <si>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</si>
  <si>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</si>
  <si>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</si>
  <si>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</si>
  <si>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</si>
  <si>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</si>
  <si>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</si>
  <si>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</si>
  <si>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</si>
  <si>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</si>
  <si>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</si>
  <si>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</si>
  <si>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</si>
  <si>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</si>
  <si>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</si>
  <si>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</si>
  <si>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</si>
  <si>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</si>
  <si>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</si>
  <si>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</si>
  <si>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</si>
  <si>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</si>
  <si>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</si>
  <si>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</si>
  <si>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</si>
  <si>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</si>
  <si>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</si>
  <si>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</si>
  <si>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</si>
  <si>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</si>
  <si>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</si>
  <si>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</si>
  <si>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</si>
  <si>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</si>
  <si>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</si>
  <si>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</si>
  <si>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</si>
  <si>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</si>
  <si>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</si>
  <si>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</si>
  <si>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</si>
  <si>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</si>
  <si>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</si>
  <si>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</si>
  <si>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</si>
  <si>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</si>
  <si>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</si>
  <si>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</si>
  <si>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</si>
  <si>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</si>
  <si>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</si>
  <si>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</si>
  <si>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</si>
  <si>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</si>
  <si>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</si>
  <si>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</si>
  <si>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</si>
  <si>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</si>
  <si>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</si>
  <si>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</si>
  <si>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</si>
  <si>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</si>
  <si>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</si>
  <si>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</si>
  <si>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</si>
  <si>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</si>
  <si>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</si>
  <si>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</si>
  <si>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</si>
  <si>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</si>
  <si>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</si>
  <si>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</si>
  <si>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</si>
  <si>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</si>
  <si>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</si>
  <si>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</si>
  <si>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</si>
  <si>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</si>
  <si>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</si>
  <si>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</si>
  <si>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</si>
  <si>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</si>
  <si>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</si>
  <si>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</si>
  <si>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</si>
  <si>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</si>
  <si>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</si>
  <si>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</si>
  <si>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</si>
  <si>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</si>
  <si>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</si>
  <si>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</si>
  <si>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</si>
  <si>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</si>
  <si>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</si>
  <si>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</si>
  <si>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</si>
  <si>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</si>
  <si>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</si>
  <si>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</si>
  <si>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</si>
  <si>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</si>
  <si>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</si>
  <si>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</si>
  <si>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</si>
  <si>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</si>
  <si>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</si>
  <si>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</si>
  <si>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</si>
  <si>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</si>
  <si>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</si>
  <si>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</si>
  <si>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</si>
  <si>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</si>
  <si>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</si>
  <si>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</si>
  <si>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</si>
  <si>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</si>
  <si>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</si>
  <si>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</si>
  <si>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</si>
  <si>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</si>
  <si>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</si>
  <si>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</si>
  <si>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</si>
  <si>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</si>
  <si>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</si>
  <si>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</si>
  <si>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</si>
  <si>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</si>
  <si>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</si>
  <si>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</si>
  <si>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</si>
  <si>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</si>
  <si>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</si>
  <si>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</si>
  <si>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</si>
  <si>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</si>
  <si>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</si>
  <si>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</si>
  <si>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</si>
  <si>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</si>
  <si>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</si>
  <si>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</si>
  <si>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</si>
  <si>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</si>
  <si>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</si>
  <si>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</si>
  <si>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</si>
  <si>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</si>
  <si>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</si>
  <si>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</si>
  <si>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</si>
  <si>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</si>
  <si>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</si>
  <si>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</si>
  <si>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</si>
  <si>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</si>
  <si>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</si>
  <si>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</si>
  <si>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</si>
  <si>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</si>
  <si>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</si>
  <si>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</si>
  <si>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</si>
  <si>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</si>
  <si>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</si>
  <si>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</si>
  <si>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</si>
  <si>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</si>
  <si>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</si>
  <si>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</si>
  <si>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</si>
  <si>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</si>
  <si>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</si>
  <si>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</si>
  <si>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</si>
  <si>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</si>
  <si>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</si>
  <si>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</si>
  <si>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</si>
  <si>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</si>
  <si>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</si>
  <si>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</si>
  <si>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</si>
  <si>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</si>
  <si>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</si>
  <si>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</si>
  <si>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</si>
  <si>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</si>
  <si>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</si>
  <si>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</si>
  <si>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</si>
  <si>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</si>
  <si>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</si>
  <si>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</si>
  <si>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</si>
  <si>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</si>
  <si>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</si>
  <si>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</si>
  <si>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</si>
  <si>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</si>
  <si>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</si>
  <si>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</si>
  <si>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</si>
  <si>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</si>
  <si>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</si>
  <si>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</si>
  <si>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</si>
  <si>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</si>
  <si>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</si>
  <si>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</si>
  <si>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</si>
  <si>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</si>
  <si>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</si>
  <si>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</si>
  <si>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</si>
  <si>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</si>
  <si>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</si>
  <si>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</si>
  <si>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</si>
  <si>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</si>
  <si>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</si>
  <si>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</si>
  <si>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</si>
  <si>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</si>
  <si>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</si>
  <si>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</si>
  <si>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</si>
  <si>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</si>
  <si>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</si>
  <si>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</si>
  <si>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</si>
  <si>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</si>
  <si>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</si>
  <si>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</si>
  <si>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</si>
  <si>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</si>
  <si>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</si>
  <si>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</si>
  <si>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</si>
  <si>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</si>
  <si>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</si>
  <si>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</si>
  <si>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</si>
  <si>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</si>
  <si>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</si>
  <si>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</si>
  <si>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</si>
  <si>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</si>
  <si>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</si>
  <si>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</si>
  <si>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</si>
  <si>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</si>
  <si>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</si>
  <si>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</si>
  <si>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</si>
  <si>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</si>
  <si>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</si>
  <si>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</si>
  <si>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</si>
  <si>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</si>
  <si>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</si>
  <si>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</si>
  <si>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</si>
  <si>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</si>
  <si>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</si>
  <si>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</si>
  <si>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</si>
  <si>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</si>
  <si>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</si>
  <si>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</si>
  <si>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</si>
  <si>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</si>
  <si>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</si>
  <si>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</si>
  <si>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</si>
  <si>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</si>
  <si>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</si>
  <si>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</si>
  <si>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</si>
  <si>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</si>
  <si>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</si>
  <si>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</si>
  <si>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</si>
  <si>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</si>
  <si>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</si>
  <si>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</si>
  <si>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</si>
  <si>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</si>
  <si>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</si>
  <si>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</si>
  <si>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</si>
  <si>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</si>
  <si>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</si>
  <si>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</si>
  <si>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</si>
  <si>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</si>
  <si>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</si>
  <si>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</si>
  <si>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</si>
  <si>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</si>
  <si>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</si>
  <si>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</si>
  <si>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</si>
  <si>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</si>
  <si>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</si>
  <si>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</si>
  <si>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</si>
  <si>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</si>
  <si>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</si>
  <si>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</si>
  <si>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</si>
  <si>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</si>
  <si>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</si>
  <si>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</si>
  <si>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</si>
  <si>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</si>
  <si>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</si>
  <si>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</si>
  <si>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</si>
  <si>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</si>
  <si>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</si>
  <si>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</si>
  <si>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</si>
  <si>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</si>
  <si>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</si>
  <si>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</si>
  <si>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</si>
  <si>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</si>
  <si>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</si>
  <si>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</si>
  <si>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</si>
  <si>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</si>
  <si>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</si>
  <si>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</si>
  <si>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</si>
  <si>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</si>
  <si>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</si>
  <si>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</si>
  <si>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</si>
  <si>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</si>
  <si>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</si>
  <si>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</si>
  <si>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</si>
  <si>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</si>
  <si>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</si>
  <si>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</si>
  <si>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</si>
  <si>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</si>
  <si>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</si>
  <si>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</si>
  <si>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</si>
  <si>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</si>
  <si>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</si>
  <si>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</si>
  <si>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</si>
  <si>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</si>
  <si>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</si>
  <si>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</si>
  <si>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</si>
  <si>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</si>
  <si>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</si>
  <si>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</si>
  <si>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</si>
  <si>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</si>
  <si>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</si>
  <si>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</si>
  <si>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</si>
  <si>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</si>
  <si>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</si>
  <si>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</si>
  <si>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</si>
  <si>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</si>
  <si>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</si>
  <si>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</si>
  <si>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</si>
  <si>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</si>
  <si>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</si>
  <si>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</si>
  <si>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</si>
  <si>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</si>
  <si>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</si>
  <si>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</si>
  <si>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</si>
  <si>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</si>
  <si>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</si>
  <si>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</si>
  <si>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</si>
  <si>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</si>
  <si>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</si>
  <si>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</si>
  <si>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</si>
  <si>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</si>
  <si>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</si>
  <si>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</si>
  <si>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</si>
  <si>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</si>
  <si>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</si>
  <si>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</si>
  <si>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</si>
  <si>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</si>
  <si>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</si>
  <si>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</si>
  <si>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</si>
  <si>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</si>
  <si>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</si>
  <si>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</si>
  <si>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</si>
  <si>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</si>
  <si>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</si>
  <si>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</si>
  <si>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</si>
  <si>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</si>
  <si>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</si>
  <si>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</si>
  <si>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</si>
  <si>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</si>
  <si>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</si>
  <si>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</si>
  <si>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</si>
  <si>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</si>
  <si>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</si>
  <si>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</si>
  <si>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</si>
  <si>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</si>
  <si>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</si>
  <si>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</si>
  <si>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</si>
  <si>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</si>
  <si>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</si>
  <si>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</si>
  <si>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</si>
  <si>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</si>
  <si>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</si>
  <si>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</si>
  <si>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</si>
  <si>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</si>
  <si>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</si>
  <si>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</si>
  <si>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</si>
  <si>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</si>
  <si>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</si>
  <si>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</si>
  <si>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</si>
  <si>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</si>
  <si>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</si>
  <si>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</si>
  <si>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</si>
  <si>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</si>
  <si>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</si>
  <si>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</si>
  <si>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</si>
  <si>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</si>
  <si>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</si>
  <si>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</si>
  <si>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</si>
  <si>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</si>
  <si>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</si>
  <si>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</si>
  <si>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</si>
  <si>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</si>
  <si>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</si>
  <si>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</si>
  <si>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</si>
  <si>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</si>
  <si>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</si>
  <si>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</si>
  <si>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</si>
  <si>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</si>
  <si>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</si>
  <si>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</si>
  <si>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</si>
  <si>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</si>
  <si>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</si>
  <si>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</si>
  <si>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</si>
  <si>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</si>
  <si>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</si>
  <si>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</si>
  <si>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</si>
  <si>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</si>
  <si>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</si>
  <si>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</si>
  <si>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</si>
  <si>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</si>
  <si>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</si>
  <si>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</si>
  <si>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</si>
  <si>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</si>
  <si>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</si>
  <si>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</si>
  <si>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</si>
  <si>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</si>
  <si>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</si>
  <si>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</si>
  <si>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</si>
  <si>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</si>
  <si>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</si>
  <si>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</si>
  <si>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</si>
  <si>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</si>
  <si>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</si>
  <si>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</si>
  <si>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</si>
  <si>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</si>
  <si>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</si>
  <si>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</si>
  <si>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</si>
  <si>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</si>
  <si>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</si>
  <si>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</si>
  <si>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</si>
  <si>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</si>
  <si>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</si>
  <si>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</si>
  <si>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</si>
  <si>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</si>
  <si>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</si>
  <si>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</si>
  <si>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</si>
  <si>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</si>
  <si>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</si>
  <si>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</si>
  <si>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</si>
  <si>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</si>
  <si>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</si>
  <si>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</si>
  <si>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</si>
  <si>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</si>
  <si>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</si>
  <si>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</si>
  <si>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</si>
  <si>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</si>
  <si>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</si>
  <si>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</si>
  <si>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</si>
  <si>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</si>
  <si>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</si>
  <si>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</si>
  <si>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</si>
  <si>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</si>
  <si>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</si>
  <si>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</si>
  <si>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</si>
  <si>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</si>
  <si>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</si>
  <si>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</si>
  <si>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</si>
  <si>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</si>
  <si>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</si>
  <si>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</si>
  <si>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</si>
  <si>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</si>
  <si>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</si>
  <si>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</si>
  <si>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</si>
  <si>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</si>
  <si>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</si>
  <si>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</si>
  <si>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</si>
  <si>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</si>
  <si>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</si>
  <si>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</si>
  <si>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</si>
  <si>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</si>
  <si>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</si>
  <si>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</si>
  <si>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</si>
  <si>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</si>
  <si>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</si>
  <si>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</si>
  <si>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</si>
  <si>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</si>
  <si>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</si>
  <si>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</si>
  <si>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</si>
  <si>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</si>
  <si>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</si>
  <si>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</si>
  <si>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</si>
  <si>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</si>
  <si>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</si>
  <si>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</si>
  <si>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</si>
  <si>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</si>
  <si>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</si>
  <si>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</si>
  <si>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</si>
  <si>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</si>
  <si>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</si>
  <si>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</si>
  <si>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</si>
  <si>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</si>
  <si>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</si>
  <si>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</si>
  <si>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</si>
  <si>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</si>
  <si>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</si>
  <si>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</si>
  <si>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</si>
  <si>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</si>
  <si>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</si>
  <si>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</si>
  <si>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</si>
  <si>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</si>
  <si>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</si>
  <si>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</si>
  <si>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</si>
  <si>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</si>
  <si>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</si>
  <si>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</si>
  <si>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</si>
  <si>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</si>
  <si>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</si>
  <si>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</si>
  <si>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</si>
  <si>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</si>
  <si>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</si>
  <si>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</si>
  <si>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</si>
  <si>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</si>
  <si>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</si>
  <si>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</si>
  <si>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</si>
  <si>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</si>
  <si>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</si>
  <si>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</si>
  <si>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</si>
  <si>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</si>
  <si>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</si>
  <si>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</si>
  <si>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</si>
  <si>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</si>
  <si>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</si>
  <si>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</si>
  <si>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</si>
  <si>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</si>
  <si>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</si>
  <si>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</si>
  <si>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</si>
  <si>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</si>
  <si>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</si>
  <si>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</si>
  <si>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</si>
  <si>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</si>
  <si>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</si>
  <si>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</si>
  <si>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</si>
  <si>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</si>
  <si>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</si>
  <si>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</si>
  <si>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</si>
  <si>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</si>
  <si>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</si>
  <si>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</si>
  <si>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</si>
  <si>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</si>
  <si>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</si>
  <si>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</si>
  <si>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</si>
  <si>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</si>
  <si>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</si>
  <si>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</si>
  <si>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</si>
  <si>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</si>
  <si>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</si>
  <si>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</si>
  <si>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</si>
  <si>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</si>
  <si>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</si>
  <si>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</si>
  <si>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</si>
  <si>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</si>
  <si>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</si>
  <si>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</si>
  <si>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</si>
  <si>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</si>
  <si>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</si>
  <si>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</si>
  <si>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</si>
  <si>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</si>
  <si>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</si>
  <si>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</si>
  <si>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</si>
  <si>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</si>
  <si>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</si>
  <si>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</si>
  <si>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</si>
  <si>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</si>
  <si>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</si>
  <si>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</si>
  <si>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</si>
  <si>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</si>
  <si>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</si>
  <si>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</si>
  <si>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</si>
  <si>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</si>
  <si>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</si>
  <si>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</si>
  <si>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</si>
  <si>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</si>
  <si>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</si>
  <si>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</si>
  <si>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</si>
  <si>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</si>
  <si>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</si>
  <si>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</si>
  <si>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</si>
  <si>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</si>
  <si>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</si>
  <si>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</si>
  <si>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</si>
  <si>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</si>
  <si>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</si>
  <si>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</si>
  <si>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</si>
  <si>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</si>
  <si>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</si>
  <si>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</si>
  <si>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</si>
  <si>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</si>
  <si>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</si>
  <si>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</si>
  <si>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</si>
  <si>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</si>
  <si>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</si>
  <si>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</si>
  <si>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</si>
  <si>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</si>
  <si>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</si>
  <si>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</si>
  <si>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</si>
  <si>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</si>
  <si>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</si>
  <si>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</si>
  <si>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</si>
  <si>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</si>
  <si>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</si>
  <si>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</si>
  <si>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</si>
  <si>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</si>
  <si>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</si>
  <si>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</si>
  <si>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</si>
  <si>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</si>
  <si>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</si>
  <si>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</si>
  <si>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</si>
  <si>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</si>
  <si>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</si>
  <si>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</si>
  <si>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</si>
  <si>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</si>
  <si>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</si>
  <si>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</si>
  <si>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</si>
  <si>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</si>
  <si>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</si>
  <si>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</si>
  <si>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</si>
  <si>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</si>
  <si>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</si>
  <si>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</si>
  <si>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</si>
  <si>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</si>
  <si>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</si>
  <si>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</si>
  <si>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</si>
  <si>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</si>
  <si>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</si>
  <si>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</si>
  <si>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</si>
  <si>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</si>
  <si>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</si>
  <si>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</si>
  <si>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</si>
  <si>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</si>
  <si>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</si>
  <si>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</si>
  <si>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</si>
  <si>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</si>
  <si>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</si>
  <si>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</si>
  <si>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</si>
  <si>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</si>
  <si>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</si>
  <si>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</si>
  <si>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</si>
  <si>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</si>
  <si>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</si>
  <si>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</si>
  <si>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</si>
  <si>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</si>
  <si>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</si>
  <si>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</si>
  <si>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</si>
  <si>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</si>
  <si>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</si>
  <si>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</si>
  <si>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</si>
  <si>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</si>
  <si>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</si>
  <si>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</si>
  <si>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</si>
  <si>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</si>
  <si>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</si>
  <si>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</si>
  <si>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</si>
  <si>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</si>
  <si>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</si>
  <si>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</si>
  <si>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</si>
  <si>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</si>
  <si>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</si>
  <si>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</si>
  <si>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</si>
  <si>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</si>
  <si>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</si>
  <si>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</si>
  <si>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</si>
  <si>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</si>
  <si>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</si>
  <si>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</si>
  <si>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</si>
  <si>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</si>
  <si>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</si>
  <si>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</si>
  <si>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</si>
  <si>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</si>
  <si>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</si>
  <si>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</si>
  <si>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</si>
  <si>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</si>
  <si>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</si>
  <si>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</si>
  <si>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</si>
  <si>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</si>
  <si>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</si>
  <si>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</si>
  <si>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</si>
  <si>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</si>
  <si>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</si>
  <si>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</si>
  <si>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</si>
  <si>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</si>
  <si>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</si>
  <si>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</si>
  <si>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</si>
  <si>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</si>
  <si>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</si>
  <si>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</si>
  <si>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</si>
  <si>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</si>
  <si>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</si>
  <si>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</si>
  <si>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</si>
  <si>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</si>
  <si>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</si>
  <si>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</si>
  <si>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</si>
  <si>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</si>
  <si>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</si>
  <si>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</si>
  <si>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</si>
  <si>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</si>
  <si>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</si>
  <si>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</si>
  <si>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</si>
  <si>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</si>
  <si>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</si>
  <si>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</si>
  <si>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</si>
  <si>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</si>
  <si>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</si>
  <si>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</si>
  <si>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</si>
  <si>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</si>
  <si>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</si>
  <si>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</si>
  <si>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</si>
  <si>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</si>
  <si>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</si>
  <si>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</si>
  <si>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</si>
  <si>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</si>
  <si>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</si>
  <si>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</si>
  <si>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</si>
  <si>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</si>
  <si>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</si>
  <si>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</si>
  <si>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</si>
  <si>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</si>
  <si>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</si>
  <si>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</si>
  <si>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</si>
  <si>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</si>
  <si>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</si>
  <si>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</si>
  <si>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</si>
  <si>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</si>
  <si>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</si>
  <si>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</si>
  <si>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</si>
  <si>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</si>
  <si>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</si>
  <si>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</si>
  <si>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</si>
  <si>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</si>
  <si>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</si>
  <si>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</si>
  <si>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</si>
  <si>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</si>
  <si>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</si>
  <si>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</si>
  <si>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</si>
  <si>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</si>
  <si>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</si>
  <si>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</si>
  <si>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</si>
  <si>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</si>
  <si>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</si>
  <si>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</si>
  <si>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</si>
  <si>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</si>
  <si>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</si>
  <si>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</si>
  <si>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</si>
  <si>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</si>
  <si>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</si>
  <si>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</si>
  <si>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</si>
  <si>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</si>
  <si>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</si>
  <si>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</si>
  <si>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</si>
  <si>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</si>
  <si>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</si>
  <si>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</si>
  <si>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</si>
  <si>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</si>
  <si>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</si>
  <si>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</si>
  <si>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</si>
  <si>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</si>
  <si>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</si>
  <si>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</si>
  <si>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</si>
  <si>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</si>
  <si>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</si>
  <si>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</si>
  <si>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</si>
  <si>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</si>
  <si>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</si>
  <si>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</si>
  <si>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</si>
  <si>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</si>
  <si>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</si>
  <si>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</si>
  <si>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</si>
  <si>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</si>
  <si>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</si>
  <si>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</si>
  <si>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</si>
  <si>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</si>
  <si>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</si>
  <si>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</si>
  <si>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</si>
  <si>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</si>
  <si>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</si>
  <si>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</si>
  <si>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</si>
  <si>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</si>
  <si>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</si>
  <si>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</si>
  <si>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</si>
  <si>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</si>
  <si>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</si>
  <si>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</si>
  <si>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</si>
  <si>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</si>
  <si>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</si>
  <si>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</si>
  <si>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</si>
  <si>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</si>
  <si>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</si>
  <si>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</si>
  <si>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</si>
  <si>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</si>
  <si>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</si>
  <si>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</si>
  <si>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</si>
  <si>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</si>
  <si>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</si>
  <si>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</si>
  <si>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</si>
  <si>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</si>
  <si>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</si>
  <si>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</si>
  <si>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</si>
  <si>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</si>
  <si>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</si>
  <si>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</si>
  <si>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</si>
  <si>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</si>
  <si>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</si>
  <si>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</si>
  <si>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</si>
  <si>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</si>
  <si>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</si>
  <si>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</si>
  <si>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</si>
  <si>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</si>
  <si>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</si>
  <si>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</si>
  <si>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</si>
  <si>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</si>
  <si>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</si>
  <si>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</si>
  <si>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</si>
  <si>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</si>
  <si>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</si>
  <si>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</si>
  <si>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</si>
  <si>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</si>
  <si>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</si>
  <si>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</si>
  <si>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</si>
  <si>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</si>
  <si>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</si>
  <si>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</si>
  <si>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</si>
  <si>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</si>
  <si>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</si>
  <si>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</si>
  <si>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</si>
  <si>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</si>
  <si>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</si>
  <si>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</si>
  <si>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</si>
  <si>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</si>
  <si>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</si>
  <si>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</si>
  <si>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</si>
  <si>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</si>
  <si>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</si>
  <si>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</si>
  <si>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</si>
  <si>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</si>
  <si>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</si>
  <si>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</si>
  <si>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</si>
  <si>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</si>
  <si>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</si>
  <si>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</si>
  <si>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</si>
  <si>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</si>
  <si>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</si>
  <si>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</si>
  <si>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</si>
  <si>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</si>
  <si>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</si>
  <si>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</si>
  <si>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</si>
  <si>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</si>
  <si>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</si>
  <si>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</si>
  <si>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</si>
  <si>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</si>
  <si>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</si>
  <si>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</si>
  <si>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</si>
  <si>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</si>
  <si>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</si>
  <si>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</si>
  <si>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</si>
  <si>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</si>
  <si>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</si>
  <si>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</si>
  <si>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</si>
  <si>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</si>
  <si>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</si>
  <si>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</si>
  <si>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</si>
  <si>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</si>
  <si>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</si>
  <si>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</si>
  <si>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</si>
  <si>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</si>
  <si>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</si>
  <si>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</si>
  <si>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</si>
  <si>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</si>
  <si>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</si>
  <si>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</si>
  <si>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</si>
  <si>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</si>
  <si>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</si>
  <si>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</si>
  <si>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</si>
  <si>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</si>
  <si>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</si>
  <si>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</si>
  <si>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</si>
  <si>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</si>
  <si>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</si>
  <si>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</si>
  <si>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</si>
  <si>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</si>
  <si>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</si>
  <si>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</si>
  <si>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</si>
  <si>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</si>
  <si>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</si>
  <si>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</si>
  <si>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</si>
  <si>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</si>
  <si>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</si>
  <si>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</si>
  <si>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</si>
  <si>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</si>
  <si>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</si>
  <si>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</si>
  <si>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</si>
  <si>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</si>
  <si>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</si>
  <si>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</si>
  <si>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</si>
  <si>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</si>
  <si>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</si>
  <si>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</si>
  <si>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</si>
  <si>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</si>
  <si>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</si>
  <si>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</si>
  <si>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</si>
  <si>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</si>
  <si>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</si>
  <si>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</si>
  <si>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</si>
  <si>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</si>
  <si>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</si>
  <si>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</si>
  <si>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</si>
  <si>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</si>
  <si>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</si>
  <si>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</si>
  <si>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</si>
  <si>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</si>
  <si>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</si>
  <si>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</si>
  <si>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</si>
  <si>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</si>
  <si>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</si>
  <si>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</si>
  <si>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</si>
  <si>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</si>
  <si>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</si>
  <si>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</si>
  <si>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</si>
  <si>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</si>
  <si>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</si>
  <si>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</si>
  <si>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</si>
  <si>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</si>
  <si>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</si>
  <si>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</si>
  <si>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</si>
  <si>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</si>
  <si>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</si>
  <si>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</si>
  <si>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</si>
  <si>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</si>
  <si>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</si>
  <si>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</si>
  <si>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</si>
  <si>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</si>
  <si>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</si>
  <si>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</si>
  <si>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</si>
  <si>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</si>
  <si>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</si>
  <si>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</si>
  <si>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</si>
  <si>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</si>
  <si>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</si>
  <si>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</si>
  <si>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</si>
  <si>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</si>
  <si>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</si>
  <si>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</si>
  <si>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</si>
  <si>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</si>
  <si>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</si>
  <si>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</si>
  <si>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</si>
  <si>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</si>
  <si>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</si>
  <si>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</si>
  <si>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</si>
  <si>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</si>
  <si>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</si>
  <si>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</si>
  <si>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</si>
  <si>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</si>
  <si>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</si>
  <si>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</si>
  <si>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</si>
  <si>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</si>
  <si>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</si>
  <si>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</si>
  <si>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</si>
  <si>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</si>
  <si>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</si>
  <si>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</si>
  <si>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</si>
  <si>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</si>
  <si>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</si>
  <si>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</si>
  <si>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</si>
  <si>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</si>
  <si>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</si>
  <si>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</si>
  <si>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</si>
  <si>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</si>
  <si>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</si>
  <si>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</si>
  <si>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</si>
  <si>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</si>
  <si>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</si>
  <si>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</si>
  <si>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</si>
  <si>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</si>
  <si>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</si>
  <si>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</si>
  <si>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</si>
  <si>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</si>
  <si>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</si>
  <si>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</si>
  <si>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</si>
  <si>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</si>
  <si>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</si>
  <si>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</si>
  <si>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</si>
  <si>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</si>
  <si>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</si>
  <si>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</si>
  <si>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</si>
  <si>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</si>
  <si>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</si>
  <si>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</si>
  <si>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</si>
  <si>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</si>
  <si>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</si>
  <si>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</si>
  <si>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</si>
  <si>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</si>
  <si>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</si>
  <si>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</si>
  <si>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</si>
  <si>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</si>
  <si>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</si>
  <si>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</si>
  <si>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</si>
  <si>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</si>
  <si>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</si>
  <si>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</si>
  <si>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</si>
  <si>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</si>
  <si>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</si>
  <si>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</si>
  <si>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</si>
  <si>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</si>
  <si>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</si>
  <si>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</si>
  <si>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</si>
  <si>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</si>
  <si>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</si>
  <si>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</si>
  <si>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</si>
  <si>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</si>
  <si>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</si>
  <si>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</si>
  <si>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</si>
  <si>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</si>
  <si>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</si>
  <si>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</si>
  <si>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</si>
  <si>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</si>
  <si>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</si>
  <si>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</si>
  <si>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</si>
  <si>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</si>
  <si>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</si>
  <si>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</si>
  <si>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</si>
  <si>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</si>
  <si>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</si>
  <si>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</si>
  <si>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</si>
  <si>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</si>
  <si>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</si>
  <si>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</si>
  <si>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</si>
  <si>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</si>
  <si>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</si>
  <si>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</si>
  <si>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</si>
  <si>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</si>
  <si>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</si>
  <si>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</si>
  <si>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</si>
  <si>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</si>
  <si>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</si>
  <si>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</si>
  <si>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</si>
  <si>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</si>
  <si>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</si>
  <si>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</si>
  <si>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</si>
  <si>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</si>
  <si>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</si>
  <si>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</si>
  <si>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</si>
  <si>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</si>
  <si>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</si>
  <si>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</si>
  <si>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</si>
  <si>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</si>
  <si>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</si>
  <si>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</si>
  <si>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</si>
  <si>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</si>
  <si>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</si>
  <si>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</si>
  <si>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</si>
  <si>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</si>
  <si>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</si>
  <si>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</si>
  <si>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</si>
  <si>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</si>
  <si>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</si>
  <si>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</si>
  <si>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</si>
  <si>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</si>
  <si>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</si>
  <si>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</si>
  <si>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</si>
  <si>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</si>
  <si>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</si>
  <si>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</si>
  <si>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</si>
  <si>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</si>
  <si>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</si>
  <si>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</si>
  <si>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</si>
  <si>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</si>
  <si>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</si>
  <si>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</si>
  <si>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</si>
  <si>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</si>
  <si>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</si>
  <si>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</si>
  <si>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</si>
  <si>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</si>
  <si>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</si>
  <si>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</si>
  <si>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</si>
  <si>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</si>
  <si>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</si>
  <si>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</si>
  <si>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</si>
  <si>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</si>
  <si>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</si>
  <si>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</si>
  <si>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</si>
  <si>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</si>
  <si>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</si>
  <si>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</si>
  <si>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</si>
  <si>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</si>
  <si>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</si>
  <si>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</si>
  <si>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</si>
  <si>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</si>
  <si>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</si>
  <si>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</si>
  <si>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</si>
  <si>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</si>
  <si>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</si>
  <si>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</si>
  <si>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</si>
  <si>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</si>
  <si>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</si>
  <si>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</si>
  <si>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</si>
  <si>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</si>
  <si>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</si>
  <si>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</si>
  <si>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</si>
  <si>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</si>
  <si>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</si>
  <si>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</si>
  <si>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</si>
  <si>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</si>
  <si>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</si>
  <si>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</si>
  <si>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</si>
  <si>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</si>
  <si>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</si>
  <si>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</si>
  <si>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</si>
  <si>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</si>
  <si>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</si>
  <si>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</si>
  <si>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</si>
  <si>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</si>
  <si>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</si>
  <si>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</si>
  <si>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</si>
  <si>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</si>
  <si>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</si>
  <si>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</si>
  <si>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</si>
  <si>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</si>
  <si>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</si>
  <si>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</si>
  <si>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</si>
  <si>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</si>
  <si>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</si>
  <si>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</si>
  <si>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</si>
  <si>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</si>
  <si>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</si>
  <si>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</si>
  <si>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</si>
  <si>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</si>
  <si>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</si>
  <si>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</si>
  <si>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</si>
  <si>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</si>
  <si>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</si>
  <si>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</si>
  <si>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</si>
  <si>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</si>
  <si>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</si>
  <si>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</si>
  <si>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</si>
  <si>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</si>
  <si>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</si>
  <si>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</si>
  <si>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</si>
  <si>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</si>
  <si>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</si>
  <si>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</si>
  <si>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</si>
  <si>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</si>
  <si>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</si>
  <si>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</si>
  <si>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</si>
  <si>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</si>
  <si>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</si>
  <si>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</si>
  <si>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</si>
  <si>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</si>
  <si>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</si>
  <si>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</si>
  <si>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</si>
  <si>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</si>
  <si>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</si>
  <si>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</si>
  <si>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</si>
  <si>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</si>
  <si>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</si>
  <si>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</si>
  <si>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</si>
  <si>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</si>
  <si>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</si>
  <si>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</si>
  <si>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</si>
  <si>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</si>
  <si>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</si>
  <si>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</si>
  <si>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</si>
  <si>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</si>
  <si>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</si>
  <si>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</si>
  <si>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</si>
  <si>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</si>
  <si>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</si>
  <si>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</si>
  <si>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</si>
  <si>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</si>
  <si>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</si>
  <si>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</si>
  <si>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</si>
  <si>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</si>
  <si>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</si>
  <si>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</si>
  <si>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</si>
  <si>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</si>
  <si>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</si>
  <si>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</si>
  <si>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</si>
  <si>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</si>
  <si>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</si>
  <si>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</si>
  <si>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</si>
  <si>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</si>
  <si>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</si>
  <si>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</si>
  <si>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</si>
  <si>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</si>
  <si>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</si>
  <si>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</si>
  <si>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</si>
  <si>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</si>
  <si>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</si>
  <si>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</si>
  <si>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</si>
  <si>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</si>
  <si>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</si>
  <si>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</si>
  <si>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</si>
  <si>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</si>
  <si>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</si>
  <si>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</si>
  <si>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</si>
  <si>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</si>
  <si>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</si>
  <si>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</si>
  <si>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</si>
  <si>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</si>
  <si>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</si>
  <si>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</si>
  <si>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</si>
  <si>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</si>
  <si>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</si>
  <si>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</si>
  <si>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</si>
  <si>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</si>
  <si>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</si>
  <si>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</si>
  <si>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</si>
  <si>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</si>
  <si>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</si>
  <si>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</si>
  <si>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</si>
  <si>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</si>
  <si>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</si>
  <si>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</si>
  <si>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</si>
  <si>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</si>
  <si>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</si>
  <si>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</si>
  <si>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</si>
  <si>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</si>
  <si>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</si>
  <si>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</si>
  <si>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</si>
  <si>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</si>
  <si>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</si>
  <si>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</si>
  <si>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</si>
  <si>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</si>
  <si>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</si>
  <si>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</si>
  <si>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</si>
  <si>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</si>
  <si>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</si>
  <si>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</si>
  <si>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</si>
  <si>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</si>
  <si>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</si>
  <si>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</si>
  <si>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</si>
  <si>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</si>
  <si>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</si>
  <si>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</si>
  <si>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</si>
  <si>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</si>
  <si>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</si>
  <si>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</si>
  <si>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</si>
  <si>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</si>
  <si>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</si>
  <si>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</si>
  <si>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</si>
  <si>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</si>
  <si>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</si>
  <si>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</si>
  <si>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</si>
  <si>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</si>
  <si>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</si>
  <si>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</si>
  <si>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</si>
  <si>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</si>
  <si>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</si>
  <si>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</si>
  <si>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</si>
  <si>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</si>
  <si>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</si>
  <si>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</si>
  <si>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</si>
  <si>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</si>
  <si>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</si>
  <si>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</si>
  <si>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</si>
  <si>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</si>
  <si>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</si>
  <si>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</si>
  <si>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</si>
  <si>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</si>
  <si>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</si>
  <si>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</si>
  <si>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</si>
  <si>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</si>
  <si>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</si>
  <si>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</si>
  <si>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</si>
  <si>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</si>
  <si>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</si>
  <si>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</si>
  <si>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</si>
  <si>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</si>
  <si>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</si>
  <si>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</si>
  <si>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</si>
  <si>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</si>
  <si>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</si>
  <si>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</si>
  <si>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</si>
  <si>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</si>
  <si>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</si>
  <si>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</si>
  <si>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</si>
  <si>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</si>
  <si>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</si>
  <si>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</si>
  <si>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</si>
  <si>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</si>
  <si>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</si>
  <si>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</si>
  <si>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</si>
  <si>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</si>
  <si>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</si>
  <si>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</si>
  <si>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</si>
  <si>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</si>
  <si>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</si>
  <si>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</si>
  <si>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</si>
  <si>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</si>
  <si>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</si>
  <si>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</si>
  <si>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</si>
  <si>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</si>
  <si>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</si>
  <si>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</si>
  <si>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</si>
  <si>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</si>
  <si>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</si>
  <si>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</si>
  <si>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</si>
  <si>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</si>
  <si>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</si>
  <si>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</si>
  <si>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</si>
  <si>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</si>
  <si>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</si>
  <si>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</si>
  <si>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</si>
  <si>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</si>
  <si>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</si>
  <si>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</si>
  <si>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</si>
  <si>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</si>
  <si>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</si>
  <si>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</si>
  <si>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</si>
  <si>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</si>
  <si>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</si>
  <si>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</si>
  <si>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</si>
  <si>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</si>
  <si>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</si>
  <si>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</si>
  <si>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</si>
  <si>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</si>
  <si>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</si>
  <si>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</si>
  <si>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</si>
  <si>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</si>
  <si>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</si>
  <si>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</si>
  <si>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</si>
  <si>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</si>
  <si>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</si>
  <si>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</si>
  <si>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</si>
  <si>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</si>
  <si>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</si>
  <si>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</si>
  <si>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</si>
  <si>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</si>
  <si>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</si>
  <si>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</si>
  <si>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</si>
  <si>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</si>
  <si>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</si>
  <si>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</si>
  <si>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</si>
  <si>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</si>
  <si>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</si>
  <si>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</si>
  <si>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</si>
  <si>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</si>
  <si>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</si>
  <si>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</si>
  <si>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</si>
  <si>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</si>
  <si>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</si>
  <si>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</si>
  <si>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</si>
  <si>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</si>
  <si>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</si>
  <si>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</si>
  <si>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</si>
  <si>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</si>
  <si>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</si>
  <si>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</si>
  <si>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</si>
  <si>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</si>
  <si>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</si>
  <si>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</si>
  <si>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</si>
  <si>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</si>
  <si>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</si>
  <si>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</si>
  <si>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</si>
  <si>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</si>
  <si>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</si>
  <si>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</si>
  <si>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</si>
  <si>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</si>
  <si>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</si>
  <si>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</si>
  <si>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</si>
  <si>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</si>
  <si>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</si>
  <si>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</si>
  <si>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</si>
  <si>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</si>
  <si>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</si>
  <si>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</si>
  <si>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</si>
  <si>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</si>
  <si>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</si>
  <si>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</si>
  <si>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</si>
  <si>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</si>
  <si>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</si>
  <si>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</si>
  <si>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</si>
  <si>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</si>
  <si>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</si>
  <si>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</si>
  <si>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</si>
  <si>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</si>
  <si>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</si>
  <si>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</si>
  <si>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</si>
  <si>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</si>
  <si>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</si>
  <si>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</si>
  <si>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</si>
  <si>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</si>
  <si>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</si>
  <si>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</si>
  <si>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</si>
  <si>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</si>
  <si>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</si>
  <si>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</si>
  <si>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</si>
  <si>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</si>
  <si>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</si>
  <si>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</si>
  <si>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</si>
  <si>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</si>
  <si>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</si>
  <si>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</si>
  <si>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</si>
  <si>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</si>
  <si>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</si>
  <si>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</si>
  <si>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</si>
  <si>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</si>
  <si>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</si>
  <si>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</si>
  <si>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</si>
  <si>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</si>
  <si>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</si>
  <si>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</si>
  <si>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</si>
  <si>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</si>
  <si>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</si>
  <si>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</si>
  <si>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</si>
  <si>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</si>
  <si>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</si>
  <si>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</si>
  <si>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</si>
  <si>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</si>
  <si>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</si>
  <si>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</si>
  <si>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</si>
  <si>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</si>
  <si>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</si>
  <si>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</si>
  <si>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</si>
  <si>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</si>
  <si>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</si>
  <si>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</si>
  <si>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</si>
  <si>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</si>
  <si>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</si>
  <si>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</si>
  <si>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</si>
  <si>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</si>
  <si>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</si>
  <si>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</si>
  <si>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</si>
  <si>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</si>
  <si>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</si>
  <si>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</si>
  <si>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</si>
  <si>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</si>
  <si>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</si>
  <si>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</si>
  <si>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</si>
  <si>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</si>
  <si>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</si>
  <si>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</si>
  <si>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</si>
  <si>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</si>
  <si>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</si>
  <si>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</si>
  <si>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</si>
  <si>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</si>
  <si>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</si>
  <si>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</si>
  <si>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</si>
  <si>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</si>
  <si>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</si>
  <si>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</si>
  <si>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</si>
  <si>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</si>
  <si>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</si>
  <si>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</si>
  <si>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</si>
  <si>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</si>
  <si>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</si>
  <si>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</si>
  <si>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</si>
  <si>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</si>
  <si>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</si>
  <si>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</si>
  <si>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</si>
  <si>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</si>
  <si>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</si>
  <si>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</si>
  <si>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</si>
  <si>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</si>
  <si>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</si>
  <si>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</si>
  <si>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</si>
  <si>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</si>
  <si>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</si>
  <si>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</si>
  <si>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</si>
  <si>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</si>
  <si>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</si>
  <si>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</si>
  <si>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</si>
  <si>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</si>
  <si>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</si>
  <si>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</si>
  <si>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</si>
  <si>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</si>
  <si>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</si>
  <si>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</si>
  <si>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</si>
  <si>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</si>
  <si>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</si>
  <si>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</si>
  <si>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</si>
  <si>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</si>
  <si>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</si>
  <si>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</si>
  <si>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</si>
  <si>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</si>
  <si>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</si>
  <si>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</si>
  <si>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</si>
  <si>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</si>
  <si>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</si>
  <si>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</si>
  <si>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</si>
  <si>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</si>
  <si>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</si>
  <si>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</si>
  <si>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</si>
  <si>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</si>
  <si>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</si>
  <si>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</si>
  <si>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</si>
  <si>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</si>
  <si>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</si>
  <si>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</si>
  <si>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</si>
  <si>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</si>
  <si>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</si>
  <si>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</si>
  <si>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</si>
  <si>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</si>
  <si>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</si>
  <si>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</si>
  <si>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</si>
  <si>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</si>
  <si>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</si>
  <si>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</si>
  <si>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</si>
  <si>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</si>
  <si>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</si>
  <si>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</si>
  <si>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</si>
  <si>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</si>
  <si>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</si>
  <si>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</si>
  <si>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</si>
  <si>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</si>
  <si>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</si>
  <si>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</si>
  <si>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</si>
  <si>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</si>
  <si>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</si>
  <si>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</si>
  <si>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</si>
  <si>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</si>
  <si>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</si>
  <si>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</si>
  <si>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</si>
  <si>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</si>
  <si>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</si>
  <si>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</si>
  <si>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</si>
  <si>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</si>
  <si>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</si>
  <si>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</si>
  <si>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</si>
  <si>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</si>
  <si>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</si>
  <si>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</si>
  <si>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</si>
  <si>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</si>
  <si>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</si>
  <si>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</si>
  <si>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</si>
  <si>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</si>
  <si>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</si>
  <si>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</si>
  <si>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</si>
  <si>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</si>
  <si>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</si>
  <si>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</si>
  <si>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</si>
  <si>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</si>
  <si>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</si>
  <si>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</si>
  <si>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</si>
  <si>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</si>
  <si>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</si>
  <si>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</si>
  <si>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</si>
  <si>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</si>
  <si>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</si>
  <si>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</si>
  <si>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</si>
  <si>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</si>
  <si>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</si>
  <si>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</si>
  <si>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</si>
  <si>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</si>
  <si>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</si>
  <si>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</si>
  <si>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</si>
  <si>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</si>
  <si>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</si>
  <si>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</si>
  <si>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</si>
  <si>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</si>
  <si>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</si>
  <si>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</si>
  <si>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</si>
  <si>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</si>
  <si>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</si>
  <si>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</si>
  <si>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</si>
  <si>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</si>
  <si>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</si>
  <si>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</si>
  <si>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</si>
  <si>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</si>
  <si>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</si>
  <si>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</si>
  <si>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</si>
  <si>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</si>
  <si>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</si>
  <si>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</si>
  <si>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</si>
  <si>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</si>
  <si>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</si>
  <si>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</si>
  <si>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</si>
  <si>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</si>
  <si>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</si>
  <si>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</si>
  <si>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</si>
  <si>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</si>
  <si>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</si>
  <si>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</si>
  <si>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</si>
  <si>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</si>
  <si>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</si>
  <si>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</si>
  <si>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</si>
  <si>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</si>
  <si>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</si>
  <si>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</si>
  <si>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</si>
  <si>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</si>
  <si>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</si>
  <si>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</si>
  <si>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</si>
  <si>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</si>
  <si>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</si>
  <si>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</si>
  <si>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</si>
  <si>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</si>
  <si>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</si>
  <si>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</si>
  <si>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</si>
  <si>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</si>
  <si>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</si>
  <si>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</si>
  <si>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</si>
  <si>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</si>
  <si>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</si>
  <si>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</si>
  <si>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</si>
  <si>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</si>
  <si>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</si>
  <si>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</si>
  <si>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</si>
  <si>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</si>
  <si>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</si>
  <si>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</si>
  <si>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</si>
  <si>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</si>
  <si>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</si>
  <si>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</si>
  <si>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</si>
  <si>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</si>
  <si>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</si>
  <si>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</si>
  <si>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</si>
  <si>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</si>
  <si>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</si>
  <si>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</si>
  <si>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</si>
  <si>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</si>
  <si>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</si>
  <si>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</si>
  <si>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</si>
  <si>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</si>
  <si>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</si>
  <si>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</si>
  <si>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</si>
  <si>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</si>
  <si>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</si>
  <si>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</si>
  <si>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</si>
  <si>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</si>
  <si>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</si>
  <si>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</si>
  <si>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</si>
  <si>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</si>
  <si>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</si>
  <si>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</si>
  <si>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</si>
  <si>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</si>
  <si>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</si>
  <si>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</si>
  <si>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</si>
  <si>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</si>
  <si>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</si>
  <si>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</si>
  <si>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</si>
  <si>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</si>
  <si>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</si>
  <si>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</si>
  <si>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</si>
  <si>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</si>
  <si>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</si>
  <si>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</si>
  <si>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</si>
  <si>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</si>
  <si>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</si>
  <si>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</si>
  <si>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</si>
  <si>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</si>
  <si>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</si>
  <si>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</si>
  <si>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</si>
  <si>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</si>
  <si>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</si>
  <si>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</si>
  <si>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</si>
  <si>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</si>
  <si>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</si>
  <si>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</si>
  <si>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</si>
  <si>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</si>
  <si>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</si>
  <si>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</si>
  <si>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</si>
  <si>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</si>
  <si>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</si>
  <si>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</si>
  <si>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</si>
  <si>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</si>
  <si>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</si>
  <si>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</si>
  <si>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</si>
  <si>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</si>
  <si>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</si>
  <si>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</si>
  <si>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</si>
  <si>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</si>
  <si>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</si>
  <si>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</si>
  <si>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</si>
  <si>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</si>
  <si>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</si>
  <si>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</si>
  <si>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</si>
  <si>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</si>
  <si>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</si>
  <si>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</si>
  <si>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</si>
  <si>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</si>
  <si>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</si>
  <si>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</si>
  <si>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</si>
  <si>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</si>
  <si>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</si>
  <si>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</si>
  <si>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</si>
  <si>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</si>
  <si>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</si>
  <si>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</si>
  <si>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</si>
  <si>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</si>
  <si>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</si>
  <si>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</si>
  <si>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</si>
  <si>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</si>
  <si>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</si>
  <si>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</si>
  <si>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</si>
  <si>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</si>
  <si>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</si>
  <si>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</si>
  <si>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</si>
  <si>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</si>
  <si>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</si>
  <si>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</si>
  <si>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</si>
  <si>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</si>
  <si>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</si>
  <si>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</si>
  <si>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</si>
  <si>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</si>
  <si>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</si>
  <si>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</si>
  <si>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</si>
  <si>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</si>
  <si>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</si>
  <si>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</si>
  <si>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</si>
  <si>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</si>
  <si>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</si>
  <si>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</si>
  <si>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</si>
  <si>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</si>
  <si>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</si>
  <si>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</si>
  <si>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</si>
  <si>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</si>
  <si>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</si>
  <si>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</si>
  <si>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</si>
  <si>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</si>
  <si>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</si>
  <si>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</si>
  <si>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</si>
  <si>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</si>
  <si>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</si>
  <si>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</si>
  <si>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</si>
  <si>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</si>
  <si>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</si>
  <si>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</si>
  <si>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</si>
  <si>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</si>
  <si>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</si>
  <si>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</si>
  <si>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</si>
  <si>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</si>
  <si>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</si>
  <si>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</si>
  <si>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</si>
  <si>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</si>
  <si>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</si>
  <si>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</si>
  <si>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</si>
  <si>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</si>
  <si>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</si>
  <si>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</si>
  <si>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</si>
  <si>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</si>
  <si>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</si>
  <si>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</si>
  <si>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</si>
  <si>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</si>
  <si>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</si>
  <si>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</si>
  <si>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</si>
  <si>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</si>
  <si>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</si>
  <si>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</si>
  <si>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</si>
  <si>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</si>
  <si>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</si>
  <si>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</si>
  <si>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</si>
  <si>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</si>
  <si>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</si>
  <si>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</si>
  <si>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</si>
  <si>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</si>
  <si>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</si>
  <si>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</si>
  <si>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</si>
  <si>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</si>
  <si>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</si>
  <si>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</si>
  <si>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</si>
  <si>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</si>
  <si>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</si>
  <si>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</si>
  <si>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</si>
  <si>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</si>
  <si>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</si>
  <si>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</si>
  <si>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</si>
  <si>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</si>
  <si>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</si>
  <si>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</si>
  <si>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</si>
  <si>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</si>
  <si>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</si>
  <si>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</si>
  <si>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</si>
  <si>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</si>
  <si>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</si>
  <si>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</si>
  <si>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</si>
  <si>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</si>
  <si>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</si>
  <si>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</si>
  <si>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</si>
  <si>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</si>
  <si>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</si>
  <si>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</si>
  <si>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</si>
  <si>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</si>
  <si>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</si>
  <si>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</si>
  <si>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</si>
  <si>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</si>
  <si>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</si>
  <si>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</si>
  <si>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</si>
  <si>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</si>
  <si>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</si>
  <si>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</si>
  <si>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</si>
  <si>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</si>
  <si>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</si>
  <si>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</si>
  <si>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</si>
  <si>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</si>
  <si>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</si>
  <si>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</si>
  <si>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</si>
  <si>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</si>
  <si>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</si>
  <si>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</si>
  <si>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</si>
  <si>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</si>
  <si>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</si>
  <si>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</si>
  <si>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</si>
  <si>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</si>
  <si>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</si>
  <si>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</si>
  <si>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</si>
  <si>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</si>
  <si>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</si>
  <si>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</si>
  <si>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</si>
  <si>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</si>
  <si>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</si>
  <si>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</si>
  <si>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</si>
  <si>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</si>
  <si>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</si>
  <si>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</si>
  <si>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</si>
  <si>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</si>
  <si>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</si>
  <si>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</si>
  <si>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</si>
  <si>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</si>
  <si>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</si>
  <si>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</si>
  <si>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</si>
  <si>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</si>
  <si>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</si>
  <si>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</si>
  <si>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</si>
  <si>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</si>
  <si>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</si>
  <si>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</si>
  <si>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</si>
  <si>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</si>
  <si>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</si>
  <si>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</si>
  <si>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</si>
  <si>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</si>
  <si>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</si>
  <si>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</si>
  <si>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</si>
  <si>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</si>
  <si>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</si>
  <si>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</si>
  <si>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</si>
  <si>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</si>
  <si>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</si>
  <si>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</si>
  <si>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</si>
  <si>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</si>
  <si>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</si>
  <si>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</si>
  <si>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</si>
  <si>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</si>
  <si>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</si>
  <si>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</si>
  <si>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</si>
  <si>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</si>
  <si>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</si>
  <si>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</si>
  <si>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</si>
  <si>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</si>
  <si>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</si>
  <si>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</si>
  <si>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</si>
  <si>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</si>
  <si>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</si>
  <si>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</si>
  <si>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</si>
  <si>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</si>
  <si>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</si>
  <si>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</si>
  <si>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</si>
  <si>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</si>
  <si>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</si>
  <si>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</si>
  <si>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</si>
  <si>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</si>
  <si>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</si>
  <si>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</si>
  <si>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</si>
  <si>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</si>
  <si>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</si>
  <si>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</si>
  <si>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</si>
  <si>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</si>
  <si>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</si>
  <si>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</si>
  <si>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</si>
  <si>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</si>
  <si>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</si>
  <si>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</si>
  <si>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</si>
  <si>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</si>
  <si>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</si>
  <si>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</si>
  <si>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</si>
  <si>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</si>
  <si>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</si>
  <si>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</si>
  <si>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</si>
  <si>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</si>
  <si>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</si>
  <si>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</si>
  <si>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</si>
  <si>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</si>
  <si>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</si>
  <si>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</si>
  <si>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</si>
  <si>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</si>
  <si>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</si>
  <si>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</si>
  <si>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</si>
  <si>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</si>
  <si>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</si>
  <si>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</si>
  <si>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</si>
  <si>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</si>
  <si>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</si>
  <si>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</si>
  <si>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</si>
  <si>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</si>
  <si>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</si>
  <si>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</si>
  <si>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</si>
  <si>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</si>
  <si>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</si>
  <si>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</si>
  <si>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</si>
  <si>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</si>
  <si>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</si>
  <si>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</si>
  <si>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</si>
  <si>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</si>
  <si>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</si>
  <si>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</si>
  <si>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</si>
  <si>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</si>
  <si>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</si>
  <si>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</si>
  <si>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</si>
  <si>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</si>
  <si>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</si>
  <si>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</si>
  <si>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</si>
  <si>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</si>
  <si>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</si>
  <si>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</si>
  <si>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</si>
  <si>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</si>
  <si>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</si>
  <si>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</si>
  <si>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</si>
  <si>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</si>
  <si>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</si>
  <si>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</si>
  <si>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</si>
  <si>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</si>
  <si>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</si>
  <si>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</si>
  <si>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</si>
  <si>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</si>
  <si>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</si>
  <si>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</si>
  <si>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</si>
  <si>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</si>
  <si>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</si>
  <si>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</si>
  <si>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</si>
  <si>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</si>
  <si>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</si>
  <si>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</si>
  <si>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</si>
  <si>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</si>
  <si>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</si>
  <si>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</si>
  <si>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</si>
  <si>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</si>
  <si>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</si>
  <si>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</si>
  <si>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</si>
  <si>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</si>
  <si>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</si>
  <si>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</si>
  <si>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</si>
  <si>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</si>
  <si>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</si>
  <si>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</si>
  <si>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</si>
  <si>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</si>
  <si>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</si>
  <si>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</si>
  <si>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</si>
  <si>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</si>
  <si>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</si>
  <si>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</si>
  <si>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</si>
  <si>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</si>
  <si>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</si>
  <si>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</si>
  <si>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</si>
  <si>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</si>
  <si>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</si>
  <si>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</si>
  <si>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</si>
  <si>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</si>
  <si>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</si>
  <si>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</si>
  <si>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</si>
  <si>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</si>
  <si>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</si>
  <si>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</si>
  <si>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</si>
  <si>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</si>
  <si>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</si>
  <si>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</si>
  <si>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</si>
  <si>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</si>
  <si>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</si>
  <si>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</si>
  <si>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</si>
  <si>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</si>
  <si>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</si>
  <si>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</si>
  <si>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</si>
  <si>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</si>
  <si>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</si>
  <si>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</si>
  <si>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</si>
  <si>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</si>
  <si>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</si>
  <si>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</si>
  <si>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</si>
  <si>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</si>
  <si>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</si>
  <si>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</si>
  <si>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</si>
  <si>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</si>
  <si>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</si>
  <si>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</si>
  <si>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</si>
  <si>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</si>
  <si>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</si>
  <si>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</si>
  <si>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</si>
  <si>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</si>
  <si>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</si>
  <si>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</si>
  <si>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</si>
  <si>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</si>
  <si>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</si>
  <si>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</si>
  <si>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</si>
  <si>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</si>
  <si>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</si>
  <si>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</si>
  <si>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</si>
  <si>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</si>
  <si>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</si>
  <si>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</si>
  <si>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</si>
  <si>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</si>
  <si>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</si>
  <si>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</si>
  <si>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</si>
  <si>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</si>
  <si>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</si>
  <si>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</si>
  <si>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</si>
  <si>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</si>
  <si>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</si>
  <si>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</si>
  <si>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</si>
  <si>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</si>
  <si>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</si>
  <si>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</si>
  <si>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</si>
  <si>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</si>
  <si>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</si>
  <si>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</si>
  <si>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</si>
  <si>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</si>
  <si>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</si>
  <si>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</si>
  <si>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</si>
  <si>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</si>
  <si>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</si>
  <si>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</si>
  <si>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</si>
  <si>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</si>
  <si>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</si>
  <si>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</si>
  <si>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</si>
  <si>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</si>
  <si>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</si>
  <si>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</si>
  <si>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</si>
  <si>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</si>
  <si>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</si>
  <si>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</si>
  <si>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</si>
  <si>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</si>
  <si>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</si>
  <si>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</si>
  <si>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</si>
  <si>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</si>
  <si>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</si>
  <si>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</si>
  <si>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</si>
  <si>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</si>
  <si>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</si>
  <si>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</si>
  <si>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</si>
  <si>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</si>
  <si>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</si>
  <si>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</si>
  <si>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</si>
  <si>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</si>
  <si>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</si>
  <si>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</si>
  <si>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</si>
  <si>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</si>
  <si>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</si>
  <si>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</si>
  <si>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</si>
  <si>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</si>
  <si>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</si>
  <si>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</si>
  <si>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</si>
  <si>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</si>
  <si>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</si>
  <si>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</si>
  <si>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</si>
  <si>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</si>
  <si>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</si>
  <si>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</si>
  <si>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</si>
  <si>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</si>
  <si>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</si>
  <si>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</si>
  <si>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</si>
  <si>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</si>
  <si>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</si>
  <si>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</si>
  <si>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</si>
  <si>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</si>
  <si>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</si>
  <si>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</si>
  <si>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</si>
  <si>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</si>
  <si>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</si>
  <si>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</si>
  <si>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</si>
  <si>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</si>
  <si>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</si>
  <si>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</si>
  <si>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</si>
  <si>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</si>
  <si>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</si>
  <si>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</si>
  <si>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</si>
  <si>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</si>
  <si>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</si>
  <si>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</si>
  <si>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</si>
  <si>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</si>
  <si>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</si>
  <si>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</si>
  <si>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</si>
  <si>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</si>
  <si>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</si>
  <si>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</si>
  <si>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</si>
  <si>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</si>
  <si>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</si>
  <si>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</si>
  <si>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</si>
  <si>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</si>
  <si>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</si>
  <si>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</si>
  <si>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</si>
  <si>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</si>
  <si>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</si>
  <si>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</si>
  <si>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</si>
  <si>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</si>
  <si>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</si>
  <si>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</si>
  <si>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</si>
  <si>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</si>
  <si>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</si>
  <si>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</si>
  <si>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</si>
  <si>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</si>
  <si>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</si>
  <si>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</si>
  <si>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</si>
  <si>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</si>
  <si>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</si>
  <si>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</si>
  <si>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</si>
  <si>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</si>
  <si>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</si>
  <si>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</si>
  <si>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</si>
  <si>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</si>
  <si>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</si>
  <si>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</si>
  <si>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</si>
  <si>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</si>
  <si>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</si>
  <si>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</si>
  <si>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</si>
  <si>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</si>
  <si>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</si>
  <si>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</si>
  <si>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</si>
  <si>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</si>
  <si>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</si>
  <si>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</si>
  <si>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</si>
  <si>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</si>
  <si>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</si>
  <si>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</si>
  <si>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</si>
  <si>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</si>
  <si>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</si>
  <si>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</si>
  <si>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</si>
  <si>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</si>
  <si>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</si>
  <si>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</si>
  <si>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</si>
  <si>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</si>
  <si>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</si>
  <si>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</si>
  <si>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</si>
  <si>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</si>
  <si>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</si>
  <si>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</si>
  <si>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</si>
  <si>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</si>
  <si>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</si>
  <si>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</si>
  <si>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</si>
  <si>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</si>
  <si>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</si>
  <si>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</si>
  <si>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</si>
  <si>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</si>
  <si>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</si>
  <si>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</si>
  <si>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</si>
  <si>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</si>
  <si>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</si>
  <si>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</si>
  <si>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</si>
  <si>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</si>
  <si>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</si>
  <si>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</si>
  <si>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</si>
  <si>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</si>
  <si>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</si>
  <si>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</si>
  <si>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</si>
  <si>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</si>
  <si>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</si>
  <si>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</si>
  <si>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</si>
  <si>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</si>
  <si>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</si>
  <si>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</si>
  <si>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</si>
  <si>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</si>
  <si>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</si>
  <si>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</si>
  <si>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</si>
  <si>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</si>
  <si>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</si>
  <si>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</si>
  <si>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</si>
  <si>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</si>
  <si>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</si>
  <si>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</si>
  <si>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</si>
  <si>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</si>
  <si>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</si>
  <si>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</si>
  <si>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</si>
  <si>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</si>
  <si>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</si>
  <si>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</si>
  <si>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</si>
  <si>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</si>
  <si>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</si>
  <si>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</si>
  <si>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</si>
  <si>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</si>
  <si>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</si>
  <si>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</si>
  <si>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</si>
  <si>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</si>
  <si>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</si>
  <si>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</si>
  <si>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</si>
  <si>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</si>
  <si>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</si>
  <si>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</si>
  <si>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</si>
  <si>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</si>
  <si>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</si>
  <si>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</si>
  <si>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</si>
  <si>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</si>
  <si>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</si>
  <si>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</si>
  <si>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</si>
  <si>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</si>
  <si>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</si>
  <si>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</si>
  <si>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</si>
  <si>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</si>
  <si>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</si>
  <si>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</si>
  <si>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</si>
  <si>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</si>
  <si>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</si>
  <si>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</si>
  <si>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</si>
  <si>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</si>
  <si>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</si>
  <si>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</si>
  <si>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</si>
  <si>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</si>
  <si>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</si>
  <si>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</si>
  <si>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</si>
  <si>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</si>
  <si>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</si>
  <si>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</si>
  <si>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</si>
  <si>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</si>
  <si>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</si>
  <si>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</si>
  <si>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</si>
  <si>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</si>
  <si>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</si>
  <si>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</si>
  <si>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</si>
  <si>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</si>
  <si>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</si>
  <si>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</si>
  <si>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</si>
  <si>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</si>
  <si>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</si>
  <si>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</si>
  <si>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</si>
  <si>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</si>
  <si>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</si>
  <si>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</si>
  <si>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</si>
  <si>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</si>
  <si>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</si>
  <si>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</si>
  <si>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</si>
  <si>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</si>
  <si>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</si>
  <si>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</si>
  <si>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</si>
  <si>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</si>
  <si>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</si>
  <si>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</si>
  <si>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</si>
  <si>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</si>
  <si>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</si>
  <si>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</si>
  <si>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</si>
  <si>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</si>
  <si>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</si>
  <si>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</si>
  <si>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</si>
  <si>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</si>
  <si>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</si>
  <si>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</si>
  <si>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</si>
  <si>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</si>
  <si>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</si>
  <si>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</si>
  <si>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</si>
  <si>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</si>
  <si>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</si>
  <si>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</si>
  <si>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</si>
  <si>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</si>
  <si>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</si>
  <si>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</si>
  <si>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</si>
  <si>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</si>
  <si>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</si>
  <si>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</si>
  <si>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</si>
  <si>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</si>
  <si>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</si>
  <si>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</si>
  <si>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</si>
  <si>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</si>
  <si>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</si>
  <si>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</si>
  <si>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</si>
  <si>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</si>
  <si>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</si>
  <si>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</si>
  <si>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</si>
  <si>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</si>
  <si>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</si>
  <si>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</si>
  <si>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</si>
  <si>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</si>
  <si>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</si>
  <si>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</si>
  <si>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</si>
  <si>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</si>
  <si>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</si>
  <si>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</si>
  <si>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</si>
  <si>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</si>
  <si>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</si>
  <si>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</si>
  <si>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</si>
  <si>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</si>
  <si>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</si>
  <si>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</si>
  <si>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</si>
  <si>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</si>
  <si>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</si>
  <si>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</si>
  <si>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</si>
  <si>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</si>
  <si>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</si>
  <si>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</si>
  <si>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</si>
  <si>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</si>
  <si>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</si>
  <si>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</si>
  <si>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</si>
  <si>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</si>
  <si>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</si>
  <si>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</si>
  <si>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</si>
  <si>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</si>
  <si>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</si>
  <si>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</si>
  <si>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</si>
  <si>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</si>
  <si>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</si>
  <si>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</si>
  <si>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</si>
  <si>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</si>
  <si>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</si>
  <si>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</si>
  <si>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</si>
  <si>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</si>
  <si>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</si>
  <si>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</si>
  <si>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</si>
  <si>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</si>
  <si>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</si>
  <si>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</si>
  <si>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</si>
  <si>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</si>
  <si>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</si>
  <si>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</si>
  <si>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</si>
  <si>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</si>
  <si>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</si>
  <si>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</si>
  <si>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</si>
  <si>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</si>
  <si>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</si>
  <si>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</si>
  <si>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</si>
  <si>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</si>
  <si>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</si>
  <si>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</si>
  <si>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</si>
  <si>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</si>
  <si>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</si>
  <si>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</si>
  <si>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</si>
  <si>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</si>
  <si>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</si>
  <si>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</si>
  <si>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</si>
  <si>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</si>
  <si>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</si>
  <si>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</si>
  <si>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</si>
  <si>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</si>
  <si>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</si>
  <si>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</si>
  <si>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</si>
  <si>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</si>
  <si>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</si>
  <si>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</si>
  <si>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</si>
  <si>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</si>
  <si>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</si>
  <si>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</si>
  <si>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</si>
  <si>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</si>
  <si>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</si>
  <si>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</si>
  <si>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</si>
  <si>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</si>
  <si>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</si>
  <si>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</si>
  <si>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</si>
  <si>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</si>
  <si>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</si>
  <si>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</si>
  <si>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</si>
  <si>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</si>
  <si>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</si>
  <si>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</si>
  <si>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</si>
  <si>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</si>
  <si>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</si>
  <si>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</si>
  <si>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</si>
  <si>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</si>
  <si>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</si>
  <si>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</si>
  <si>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</si>
  <si>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</si>
  <si>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</si>
  <si>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</si>
  <si>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</si>
  <si>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</si>
  <si>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</si>
  <si>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</si>
  <si>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</si>
  <si>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</si>
  <si>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</si>
  <si>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</si>
  <si>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</si>
  <si>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</si>
  <si>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</si>
  <si>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</si>
  <si>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</si>
  <si>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</si>
  <si>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</si>
  <si>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</si>
  <si>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</si>
  <si>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</si>
  <si>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</si>
  <si>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</si>
  <si>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</si>
  <si>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</si>
  <si>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</si>
  <si>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</si>
  <si>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</si>
  <si>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</si>
  <si>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</si>
  <si>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</si>
  <si>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</si>
  <si>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</si>
  <si>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</si>
  <si>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</si>
  <si>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</si>
  <si>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</si>
  <si>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</si>
  <si>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</si>
  <si>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</si>
  <si>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</si>
  <si>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</si>
  <si>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</si>
  <si>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</si>
  <si>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</si>
  <si>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</si>
  <si>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</si>
  <si>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</si>
  <si>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</si>
  <si>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</si>
  <si>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</si>
  <si>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</si>
  <si>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</si>
  <si>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</si>
  <si>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</si>
  <si>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</si>
  <si>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</si>
  <si>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</si>
  <si>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</si>
  <si>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</si>
  <si>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</si>
  <si>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</si>
  <si>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</si>
  <si>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</si>
  <si>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</si>
  <si>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</si>
  <si>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</si>
  <si>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</si>
  <si>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</si>
  <si>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</si>
  <si>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</si>
  <si>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</si>
  <si>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</si>
  <si>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</si>
  <si>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</si>
  <si>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</si>
  <si>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</si>
  <si>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</si>
  <si>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</si>
  <si>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</si>
  <si>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</si>
  <si>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</si>
  <si>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</si>
  <si>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</si>
  <si>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</si>
  <si>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</si>
  <si>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</si>
  <si>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</si>
  <si>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</si>
  <si>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</si>
  <si>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</si>
  <si>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</si>
  <si>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</si>
  <si>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</si>
  <si>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</si>
  <si>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</si>
  <si>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</si>
  <si>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</si>
  <si>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</si>
  <si>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</si>
  <si>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</si>
  <si>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</si>
  <si>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</si>
  <si>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</si>
  <si>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</si>
  <si>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</si>
  <si>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</si>
  <si>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</si>
  <si>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</si>
  <si>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</si>
  <si>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</si>
  <si>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</si>
  <si>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</si>
  <si>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</si>
  <si>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</si>
  <si>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</si>
  <si>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</si>
  <si>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</si>
  <si>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</si>
  <si>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</si>
  <si>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</si>
  <si>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</si>
  <si>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</si>
  <si>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</si>
  <si>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</si>
  <si>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</si>
  <si>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</si>
  <si>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</si>
  <si>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</si>
  <si>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</si>
  <si>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</si>
  <si>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</si>
  <si>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</si>
  <si>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</si>
  <si>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</si>
  <si>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</si>
  <si>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</si>
  <si>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</si>
  <si>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</si>
  <si>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</si>
  <si>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</si>
  <si>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</si>
  <si>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</si>
  <si>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</si>
  <si>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</si>
  <si>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</si>
  <si>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</si>
  <si>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</si>
  <si>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</si>
  <si>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</si>
  <si>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</si>
  <si>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</si>
  <si>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</si>
  <si>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</si>
  <si>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</si>
  <si>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</si>
  <si>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</si>
  <si>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</si>
  <si>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</si>
  <si>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</si>
  <si>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</si>
  <si>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</si>
  <si>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</si>
  <si>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</si>
  <si>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</si>
  <si>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</si>
  <si>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</si>
  <si>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</si>
  <si>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</si>
  <si>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</si>
  <si>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</si>
  <si>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</si>
  <si>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</si>
  <si>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</si>
  <si>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</si>
  <si>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</si>
  <si>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</si>
  <si>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</si>
  <si>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</si>
  <si>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</si>
  <si>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</si>
  <si>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</si>
  <si>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</si>
  <si>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</si>
  <si>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</si>
  <si>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</si>
  <si>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</si>
  <si>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</si>
  <si>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</si>
  <si>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</si>
  <si>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</si>
  <si>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</si>
  <si>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</si>
  <si>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</si>
  <si>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</si>
  <si>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</si>
  <si>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</si>
  <si>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</si>
  <si>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</si>
  <si>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</si>
  <si>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</si>
  <si>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</si>
  <si>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</si>
  <si>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</si>
  <si>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</si>
  <si>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</si>
  <si>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</si>
  <si>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</si>
  <si>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</si>
  <si>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</si>
  <si>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</si>
  <si>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</si>
  <si>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</si>
  <si>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</si>
  <si>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</si>
  <si>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</si>
  <si>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</si>
  <si>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</si>
  <si>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</si>
  <si>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</si>
  <si>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</si>
  <si>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</si>
  <si>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</si>
  <si>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</si>
  <si>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</si>
  <si>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</si>
  <si>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</si>
  <si>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</si>
  <si>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</si>
  <si>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</si>
  <si>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</si>
  <si>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</si>
  <si>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</si>
  <si>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</si>
  <si>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</si>
  <si>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</si>
  <si>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</si>
  <si>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</si>
  <si>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</si>
  <si>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</si>
  <si>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</si>
  <si>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</si>
  <si>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</si>
  <si>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</si>
  <si>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</si>
  <si>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</si>
  <si>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</si>
  <si>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</si>
  <si>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</si>
  <si>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</si>
  <si>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</si>
  <si>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</si>
  <si>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</si>
  <si>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</si>
  <si>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</si>
  <si>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</si>
  <si>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</si>
  <si>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</si>
  <si>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</si>
  <si>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</si>
  <si>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</si>
  <si>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</si>
  <si>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</si>
  <si>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</si>
  <si>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</si>
  <si>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</si>
  <si>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</si>
  <si>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</si>
  <si>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</si>
  <si>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</si>
  <si>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</si>
  <si>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</si>
  <si>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</si>
  <si>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</si>
  <si>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</si>
  <si>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</si>
  <si>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</si>
  <si>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</si>
  <si>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</si>
  <si>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</si>
  <si>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</si>
  <si>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</si>
  <si>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</si>
  <si>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</si>
  <si>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</si>
  <si>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</si>
  <si>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</si>
  <si>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</si>
  <si>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</si>
  <si>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</si>
  <si>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</si>
  <si>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</si>
  <si>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</si>
  <si>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</si>
  <si>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</si>
  <si>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</si>
  <si>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</si>
  <si>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</si>
  <si>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</si>
  <si>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</si>
  <si>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</si>
  <si>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</si>
  <si>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</si>
  <si>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</si>
  <si>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</si>
  <si>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</si>
  <si>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</si>
  <si>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</si>
  <si>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</si>
  <si>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</si>
  <si>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</si>
  <si>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</si>
  <si>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</si>
  <si>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</si>
  <si>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</si>
  <si>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</si>
  <si>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</si>
  <si>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</si>
  <si>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</si>
  <si>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</si>
  <si>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</si>
  <si>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</si>
  <si>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</si>
  <si>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</si>
  <si>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</si>
  <si>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</si>
  <si>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</si>
  <si>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</si>
  <si>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</si>
  <si>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</si>
  <si>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</si>
  <si>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</si>
  <si>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</si>
  <si>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</si>
  <si>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</si>
  <si>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</si>
  <si>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</si>
  <si>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</si>
  <si>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</si>
  <si>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</si>
  <si>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</si>
  <si>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</si>
  <si>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</si>
  <si>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</si>
  <si>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</si>
  <si>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</si>
  <si>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</si>
  <si>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</si>
  <si>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</si>
  <si>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</si>
  <si>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</si>
  <si>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</si>
  <si>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</si>
  <si>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</si>
  <si>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</si>
  <si>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</si>
  <si>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</si>
  <si>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</si>
  <si>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</si>
  <si>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</si>
  <si>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</si>
  <si>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</si>
  <si>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</si>
  <si>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</si>
  <si>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</si>
  <si>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</si>
  <si>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</si>
  <si>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</si>
  <si>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</si>
  <si>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</si>
  <si>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</si>
  <si>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</si>
  <si>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</si>
  <si>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</si>
  <si>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</si>
  <si>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</si>
  <si>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</si>
  <si>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</si>
  <si>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</si>
  <si>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</si>
  <si>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</si>
  <si>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</si>
  <si>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</si>
  <si>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</si>
  <si>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</si>
  <si>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</si>
  <si>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</si>
  <si>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</si>
  <si>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</si>
  <si>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</si>
  <si>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</si>
  <si>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</si>
  <si>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</si>
  <si>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</si>
  <si>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</si>
  <si>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</si>
  <si>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</si>
  <si>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</si>
  <si>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</si>
  <si>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</si>
  <si>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</si>
  <si>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</si>
  <si>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</si>
  <si>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</si>
  <si>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</si>
  <si>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</si>
  <si>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</si>
  <si>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</si>
  <si>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</si>
  <si>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</si>
  <si>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</si>
  <si>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</si>
  <si>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</si>
  <si>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</si>
  <si>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</si>
  <si>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</si>
  <si>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</si>
  <si>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</si>
  <si>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</si>
  <si>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</si>
  <si>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</si>
  <si>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</si>
  <si>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</si>
  <si>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</si>
  <si>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</si>
  <si>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</si>
  <si>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</si>
  <si>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</si>
  <si>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</si>
  <si>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</si>
  <si>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</si>
  <si>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</si>
  <si>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</si>
  <si>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</si>
  <si>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</si>
  <si>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</si>
  <si>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</si>
  <si>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</si>
  <si>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</si>
  <si>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</si>
  <si>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</si>
  <si>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</si>
  <si>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</si>
  <si>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</si>
  <si>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</si>
  <si>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</si>
  <si>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</si>
  <si>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</si>
  <si>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</si>
  <si>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</si>
  <si>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</si>
  <si>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</si>
  <si>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</si>
  <si>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</si>
  <si>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</si>
  <si>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</si>
  <si>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</si>
  <si>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</si>
  <si>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</si>
  <si>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</si>
  <si>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</si>
  <si>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</si>
  <si>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</si>
  <si>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</si>
  <si>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</si>
  <si>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</si>
  <si>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</si>
  <si>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</si>
  <si>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</si>
  <si>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</si>
  <si>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</si>
  <si>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</si>
  <si>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</si>
  <si>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</si>
  <si>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</si>
  <si>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</si>
  <si>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</si>
  <si>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</si>
  <si>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</si>
  <si>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</si>
  <si>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</si>
  <si>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</si>
  <si>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</si>
  <si>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</si>
  <si>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</si>
  <si>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</si>
  <si>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</si>
  <si>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</si>
  <si>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</si>
  <si>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</si>
  <si>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</si>
  <si>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</si>
  <si>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</si>
  <si>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</si>
  <si>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</si>
  <si>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</si>
  <si>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</si>
  <si>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</si>
  <si>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</si>
  <si>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</si>
  <si>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</si>
  <si>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</si>
  <si>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</si>
  <si>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</si>
  <si>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</si>
  <si>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</si>
  <si>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</si>
  <si>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</si>
  <si>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</si>
  <si>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</si>
  <si>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</si>
  <si>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</si>
  <si>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</si>
  <si>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</si>
  <si>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</si>
  <si>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</si>
  <si>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</si>
  <si>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</si>
  <si>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</si>
  <si>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</si>
  <si>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</si>
  <si>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</si>
  <si>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</si>
  <si>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</si>
  <si>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</si>
  <si>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</si>
  <si>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</si>
  <si>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</si>
  <si>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</si>
  <si>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</si>
  <si>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</si>
  <si>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</si>
  <si>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</si>
  <si>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</si>
  <si>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</si>
  <si>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</si>
  <si>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</si>
  <si>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</si>
  <si>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</si>
  <si>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</si>
  <si>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</si>
  <si>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</si>
  <si>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</si>
  <si>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</si>
  <si>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</si>
  <si>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</si>
  <si>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</si>
  <si>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</si>
  <si>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</si>
  <si>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</si>
  <si>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</si>
  <si>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</si>
  <si>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</si>
  <si>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</si>
  <si>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</si>
  <si>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</si>
  <si>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</si>
  <si>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</si>
  <si>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</si>
  <si>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</si>
  <si>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</si>
  <si>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</si>
  <si>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</si>
  <si>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</si>
  <si>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</si>
  <si>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</si>
  <si>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</si>
  <si>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</si>
  <si>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</si>
  <si>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</si>
  <si>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</si>
  <si>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</si>
  <si>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</si>
  <si>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</si>
  <si>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</si>
  <si>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</si>
  <si>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</si>
  <si>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</si>
  <si>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</si>
  <si>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</si>
  <si>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</si>
  <si>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</si>
  <si>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</si>
  <si>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</si>
  <si>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</si>
  <si>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</si>
  <si>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</si>
  <si>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</si>
  <si>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</si>
  <si>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</si>
  <si>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</si>
  <si>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</si>
  <si>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</si>
  <si>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</si>
  <si>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</si>
  <si>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</si>
  <si>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</si>
  <si>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</si>
  <si>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</si>
  <si>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</si>
  <si>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</si>
  <si>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</si>
  <si>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</si>
  <si>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</si>
  <si>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</si>
  <si>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</si>
  <si>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</si>
  <si>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</si>
  <si>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</si>
  <si>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</si>
  <si>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</si>
  <si>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</si>
  <si>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</si>
  <si>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</si>
  <si>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</si>
  <si>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</si>
  <si>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</si>
  <si>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</si>
  <si>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</si>
  <si>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</si>
  <si>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</si>
  <si>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</si>
  <si>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</si>
  <si>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</si>
  <si>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</si>
  <si>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</si>
  <si>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</si>
  <si>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</si>
  <si>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</si>
  <si>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</si>
  <si>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</si>
  <si>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</si>
  <si>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</si>
  <si>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</si>
  <si>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</si>
  <si>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</si>
  <si>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</si>
  <si>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</si>
  <si>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</si>
  <si>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</si>
  <si>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</si>
  <si>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</si>
  <si>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</si>
  <si>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</si>
  <si>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</si>
  <si>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</si>
  <si>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</si>
  <si>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</si>
  <si>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</si>
  <si>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</si>
  <si>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</si>
  <si>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</si>
  <si>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</si>
  <si>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</si>
  <si>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</si>
  <si>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</si>
  <si>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</si>
  <si>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</si>
  <si>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</si>
  <si>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</si>
  <si>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</si>
  <si>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</si>
  <si>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</si>
  <si>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</si>
  <si>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</si>
  <si>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</si>
  <si>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</si>
  <si>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</si>
  <si>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</si>
  <si>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</si>
  <si>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</si>
  <si>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</si>
  <si>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</si>
  <si>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</si>
  <si>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</si>
  <si>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</si>
  <si>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</si>
  <si>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</si>
  <si>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</si>
  <si>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</si>
  <si>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</si>
  <si>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</si>
  <si>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</si>
  <si>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</si>
  <si>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</si>
  <si>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</si>
  <si>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</si>
  <si>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</si>
  <si>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</si>
  <si>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</si>
  <si>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</si>
  <si>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</si>
  <si>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</si>
  <si>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</si>
  <si>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</si>
  <si>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</si>
  <si>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</si>
  <si>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</si>
  <si>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</si>
  <si>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</si>
  <si>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</si>
  <si>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</si>
  <si>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</si>
  <si>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</si>
  <si>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</si>
  <si>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</si>
  <si>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</si>
  <si>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</si>
  <si>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</si>
  <si>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</si>
  <si>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</si>
  <si>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</si>
  <si>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</si>
  <si>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</si>
  <si>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</si>
  <si>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</si>
  <si>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</si>
  <si>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</si>
  <si>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</si>
  <si>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</si>
  <si>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</si>
  <si>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</si>
  <si>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</si>
  <si>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</si>
  <si>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</si>
  <si>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</si>
  <si>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</si>
  <si>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</si>
  <si>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</si>
  <si>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</si>
  <si>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</si>
  <si>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</si>
  <si>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</si>
  <si>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</si>
  <si>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</si>
  <si>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</si>
  <si>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</si>
  <si>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</si>
  <si>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</si>
  <si>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</si>
  <si>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</si>
  <si>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</si>
  <si>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</si>
  <si>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</si>
  <si>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</si>
  <si>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</si>
  <si>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</si>
  <si>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</si>
  <si>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</si>
  <si>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</si>
  <si>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</si>
  <si>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</si>
  <si>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</si>
  <si>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</si>
  <si>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</si>
  <si>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</si>
  <si>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</si>
  <si>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</si>
  <si>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</si>
  <si>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</si>
  <si>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</si>
  <si>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</si>
  <si>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</si>
  <si>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</si>
  <si>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</si>
  <si>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</si>
  <si>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</si>
  <si>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</si>
  <si>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</si>
  <si>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</si>
  <si>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</si>
  <si>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</si>
  <si>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</si>
  <si>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</si>
  <si>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</si>
  <si>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</si>
  <si>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</si>
  <si>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</si>
  <si>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</si>
  <si>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</si>
  <si>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</si>
  <si>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</si>
  <si>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</si>
  <si>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</si>
  <si>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</si>
  <si>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</si>
  <si>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</si>
  <si>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</si>
  <si>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</si>
  <si>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</si>
  <si>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</si>
  <si>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</si>
  <si>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</si>
  <si>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</si>
  <si>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</si>
  <si>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</si>
  <si>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</si>
  <si>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</si>
  <si>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</si>
  <si>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</si>
  <si>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</si>
  <si>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</si>
  <si>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</si>
  <si>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</si>
  <si>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</si>
  <si>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</si>
  <si>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</si>
  <si>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</si>
  <si>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</si>
  <si>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</si>
  <si>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</si>
  <si>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</si>
  <si>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</si>
  <si>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</si>
  <si>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</si>
  <si>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</si>
  <si>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</si>
  <si>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</si>
  <si>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</si>
  <si>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</si>
  <si>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</si>
  <si>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</si>
  <si>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</si>
  <si>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</si>
  <si>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</si>
  <si>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</si>
  <si>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</si>
  <si>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</si>
  <si>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</si>
  <si>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</si>
  <si>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</si>
  <si>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</si>
  <si>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</si>
  <si>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</si>
  <si>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</si>
  <si>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</si>
  <si>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</si>
  <si>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</si>
  <si>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</si>
  <si>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</si>
  <si>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</si>
  <si>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</si>
  <si>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</si>
  <si>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</si>
  <si>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</si>
  <si>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</si>
  <si>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</si>
  <si>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</si>
  <si>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</si>
  <si>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</si>
  <si>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</si>
  <si>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</si>
  <si>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</si>
  <si>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</si>
  <si>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</si>
  <si>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</si>
  <si>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</si>
  <si>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</si>
  <si>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</si>
  <si>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</si>
  <si>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</si>
  <si>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</si>
  <si>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</si>
  <si>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</si>
  <si>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</si>
  <si>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</si>
  <si>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</si>
  <si>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</si>
  <si>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</si>
  <si>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</si>
  <si>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</si>
  <si>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</si>
  <si>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</si>
  <si>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</si>
  <si>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</si>
  <si>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</si>
  <si>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</si>
  <si>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</si>
  <si>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</si>
  <si>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</si>
  <si>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</si>
  <si>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</si>
  <si>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</si>
  <si>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</si>
  <si>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</si>
  <si>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</si>
  <si>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</si>
  <si>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</si>
  <si>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</si>
  <si>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</si>
  <si>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</si>
  <si>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</si>
  <si>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</si>
  <si>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</si>
  <si>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</si>
  <si>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</si>
  <si>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</si>
  <si>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</si>
  <si>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</si>
  <si>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</si>
  <si>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</si>
  <si>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</si>
  <si>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</si>
  <si>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</si>
  <si>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</si>
  <si>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</si>
  <si>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</si>
  <si>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</si>
  <si>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</si>
  <si>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</si>
  <si>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</si>
  <si>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</si>
  <si>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</si>
  <si>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</si>
  <si>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</si>
  <si>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</si>
  <si>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</si>
  <si>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</si>
  <si>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</si>
  <si>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</si>
  <si>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</si>
  <si>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</si>
  <si>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</si>
  <si>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</si>
  <si>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</si>
  <si>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</si>
  <si>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</si>
  <si>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</si>
  <si>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</si>
  <si>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</si>
  <si>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</si>
  <si>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</si>
  <si>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</si>
  <si>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</si>
  <si>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</si>
  <si>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</si>
  <si>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</si>
  <si>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</si>
  <si>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</si>
  <si>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</si>
  <si>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</si>
  <si>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</si>
  <si>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</si>
  <si>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</si>
  <si>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</si>
  <si>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</si>
  <si>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</si>
  <si>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</si>
  <si>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</si>
  <si>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</si>
  <si>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</si>
  <si>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</si>
  <si>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</si>
  <si>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</si>
  <si>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</si>
  <si>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</si>
  <si>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</si>
  <si>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</si>
  <si>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</si>
  <si>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</si>
  <si>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</si>
  <si>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</si>
  <si>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</si>
  <si>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</si>
  <si>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</si>
  <si>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</si>
  <si>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</si>
  <si>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</si>
  <si>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</si>
  <si>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</si>
  <si>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</si>
  <si>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</si>
  <si>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</si>
  <si>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</si>
  <si>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</si>
  <si>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</si>
  <si>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</si>
  <si>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</si>
  <si>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</si>
  <si>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</si>
  <si>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</si>
  <si>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</si>
  <si>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</si>
  <si>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</si>
  <si>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</si>
  <si>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</si>
  <si>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</si>
  <si>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</si>
  <si>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</si>
  <si>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</si>
  <si>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</si>
  <si>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</si>
  <si>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</si>
  <si>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</si>
  <si>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</si>
  <si>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</si>
  <si>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</si>
  <si>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</si>
  <si>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</si>
  <si>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</si>
  <si>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</si>
  <si>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</si>
  <si>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</si>
  <si>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</si>
  <si>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</si>
  <si>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</si>
  <si>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</si>
  <si>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</si>
  <si>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</si>
  <si>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</si>
  <si>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</si>
  <si>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</si>
  <si>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</si>
  <si>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</si>
  <si>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</si>
  <si>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</si>
  <si>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</si>
  <si>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</si>
  <si>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</si>
  <si>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</si>
  <si>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</si>
  <si>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</si>
  <si>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</si>
  <si>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</si>
  <si>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</si>
  <si>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</si>
  <si>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</si>
  <si>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</si>
  <si>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</si>
  <si>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</si>
  <si>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</si>
  <si>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</si>
  <si>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</si>
  <si>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</si>
  <si>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</si>
  <si>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</si>
  <si>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</si>
  <si>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</si>
  <si>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</si>
  <si>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</si>
  <si>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</si>
  <si>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</si>
  <si>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</si>
  <si>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</si>
  <si>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</si>
  <si>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</si>
  <si>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</si>
  <si>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</si>
  <si>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</si>
  <si>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</si>
  <si>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</si>
  <si>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</si>
  <si>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</si>
  <si>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</si>
  <si>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</si>
  <si>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</si>
  <si>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</si>
  <si>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</si>
  <si>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</si>
  <si>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</si>
  <si>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</si>
  <si>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</si>
  <si>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</si>
  <si>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</si>
  <si>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</si>
  <si>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</si>
  <si>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</si>
  <si>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</si>
  <si>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</si>
  <si>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</si>
  <si>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</si>
  <si>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</si>
  <si>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</si>
  <si>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</si>
  <si>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</si>
  <si>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</si>
  <si>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</si>
  <si>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</si>
  <si>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</si>
  <si>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</si>
  <si>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</si>
  <si>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</si>
  <si>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</si>
  <si>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</si>
  <si>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</si>
  <si>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</si>
  <si>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</si>
  <si>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</si>
  <si>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</si>
  <si>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</si>
  <si>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</si>
  <si>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</si>
  <si>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</si>
  <si>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</si>
  <si>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</si>
  <si>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</si>
  <si>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</si>
  <si>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</si>
  <si>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</si>
  <si>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</si>
  <si>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</si>
  <si>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</si>
  <si>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</si>
  <si>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</si>
  <si>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</si>
  <si>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</si>
  <si>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</si>
  <si>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</si>
  <si>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</si>
  <si>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</si>
  <si>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</si>
  <si>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</si>
  <si>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</si>
  <si>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</si>
  <si>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</si>
  <si>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</si>
  <si>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</si>
  <si>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</si>
  <si>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</si>
  <si>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</si>
  <si>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</si>
  <si>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</si>
  <si>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</si>
  <si>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</si>
  <si>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</si>
  <si>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</si>
  <si>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</si>
  <si>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</si>
  <si>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</si>
  <si>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</si>
  <si>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</si>
  <si>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</si>
  <si>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</si>
  <si>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</si>
  <si>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</si>
  <si>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</si>
  <si>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</si>
  <si>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</si>
  <si>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</si>
  <si>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</si>
  <si>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</si>
  <si>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</si>
  <si>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</si>
  <si>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</si>
  <si>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</si>
  <si>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</si>
  <si>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</si>
  <si>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</si>
  <si>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</si>
  <si>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</si>
  <si>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</si>
  <si>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</si>
  <si>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</si>
  <si>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</si>
  <si>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</si>
  <si>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</si>
  <si>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</si>
  <si>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</si>
  <si>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</si>
  <si>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</si>
  <si>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</si>
  <si>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</si>
  <si>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</si>
  <si>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</si>
  <si>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</si>
  <si>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</si>
  <si>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</si>
  <si>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</si>
  <si>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</si>
  <si>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</si>
  <si>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</si>
  <si>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</si>
  <si>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</si>
  <si>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</si>
  <si>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</si>
  <si>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</si>
  <si>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</si>
  <si>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</si>
  <si>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</si>
  <si>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</si>
  <si>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</si>
  <si>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</si>
  <si>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</si>
  <si>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</si>
  <si>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</si>
  <si>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</si>
  <si>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</si>
  <si>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</si>
  <si>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</si>
  <si>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</si>
  <si>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</si>
  <si>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</si>
  <si>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</si>
  <si>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</si>
  <si>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</si>
  <si>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</si>
  <si>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</si>
  <si>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</si>
  <si>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</si>
  <si>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</si>
  <si>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</si>
  <si>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</si>
  <si>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</si>
  <si>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</si>
  <si>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</si>
  <si>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</si>
  <si>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</si>
  <si>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</si>
  <si>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</si>
  <si>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</si>
  <si>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</si>
  <si>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</si>
  <si>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</si>
  <si>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</si>
  <si>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</si>
  <si>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</si>
  <si>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</si>
  <si>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</si>
  <si>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</si>
  <si>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</si>
  <si>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</si>
  <si>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</si>
  <si>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</si>
  <si>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</si>
  <si>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</si>
  <si>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</si>
  <si>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</si>
  <si>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</si>
  <si>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</si>
  <si>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</si>
  <si>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</si>
  <si>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</si>
  <si>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</si>
  <si>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</si>
  <si>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</si>
  <si>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</si>
  <si>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</si>
  <si>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</si>
  <si>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</si>
  <si>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</si>
  <si>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</si>
  <si>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</si>
  <si>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</si>
  <si>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</si>
  <si>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</si>
  <si>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</si>
  <si>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</si>
  <si>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</si>
  <si>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</si>
  <si>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</si>
  <si>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</si>
  <si>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</si>
  <si>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</si>
  <si>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</si>
  <si>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</si>
  <si>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</si>
  <si>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</si>
  <si>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</si>
  <si>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</si>
  <si>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</si>
  <si>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</si>
  <si>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</si>
  <si>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</si>
  <si>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</si>
  <si>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</si>
  <si>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</si>
  <si>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</si>
  <si>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</si>
  <si>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</si>
  <si>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</si>
  <si>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</si>
  <si>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</si>
  <si>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</si>
  <si>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</si>
  <si>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</si>
  <si>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</si>
  <si>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</si>
  <si>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</si>
  <si>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</si>
  <si>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</si>
  <si>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</si>
  <si>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</si>
  <si>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</si>
  <si>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</si>
  <si>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</si>
  <si>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</si>
  <si>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</si>
  <si>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</si>
  <si>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</si>
  <si>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</si>
  <si>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</si>
  <si>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</si>
  <si>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</si>
  <si>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</si>
  <si>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</si>
  <si>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</si>
  <si>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</si>
  <si>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</si>
  <si>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</si>
  <si>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</si>
  <si>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</si>
  <si>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</si>
  <si>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</si>
  <si>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</si>
  <si>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</si>
  <si>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</si>
  <si>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</si>
  <si>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</si>
  <si>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</si>
  <si>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</si>
  <si>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</si>
  <si>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</si>
  <si>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</si>
  <si>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</si>
  <si>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</si>
  <si>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</si>
  <si>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</si>
  <si>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</si>
  <si>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</si>
  <si>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</si>
  <si>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</si>
  <si>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</si>
  <si>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</si>
  <si>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</si>
  <si>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</si>
  <si>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</si>
  <si>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</si>
  <si>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</si>
  <si>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</si>
  <si>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</si>
  <si>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</si>
  <si>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</si>
  <si>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</si>
  <si>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</si>
  <si>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</si>
  <si>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</si>
  <si>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</si>
  <si>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</si>
  <si>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</si>
  <si>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</si>
  <si>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</si>
  <si>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</si>
  <si>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</si>
  <si>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</si>
  <si>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</si>
  <si>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</si>
  <si>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</si>
  <si>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</si>
  <si>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</si>
  <si>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</si>
  <si>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</si>
  <si>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</si>
  <si>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</si>
  <si>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</si>
  <si>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</si>
  <si>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</si>
  <si>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</si>
  <si>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</si>
  <si>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</si>
  <si>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</si>
  <si>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</si>
  <si>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</si>
  <si>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</si>
  <si>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</si>
  <si>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</si>
  <si>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</si>
  <si>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</si>
  <si>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</si>
  <si>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</si>
  <si>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</si>
  <si>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</si>
  <si>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</si>
  <si>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</si>
  <si>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</si>
  <si>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</si>
  <si>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</si>
  <si>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</si>
  <si>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</si>
  <si>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</si>
  <si>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</si>
  <si>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</si>
  <si>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</si>
  <si>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</si>
  <si>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</si>
  <si>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</si>
  <si>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</si>
  <si>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</si>
  <si>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</si>
  <si>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</si>
  <si>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</si>
  <si>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</si>
  <si>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</si>
  <si>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</si>
  <si>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</si>
  <si>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</si>
  <si>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</si>
  <si>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</si>
  <si>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</si>
  <si>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</si>
  <si>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</si>
  <si>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</si>
  <si>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</si>
  <si>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</si>
  <si>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</si>
  <si>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</si>
  <si>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</si>
  <si>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</si>
  <si>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</si>
  <si>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</si>
  <si>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</si>
  <si>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</si>
  <si>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</si>
  <si>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</si>
  <si>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</si>
  <si>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</si>
  <si>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</si>
  <si>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</si>
  <si>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</si>
  <si>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</si>
  <si>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</si>
  <si>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</si>
  <si>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</si>
  <si>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</si>
  <si>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</si>
  <si>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</si>
  <si>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</si>
  <si>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</si>
  <si>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</si>
  <si>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</si>
  <si>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</si>
  <si>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</si>
  <si>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</si>
  <si>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</si>
  <si>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</si>
  <si>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</si>
  <si>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</si>
  <si>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</si>
  <si>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</si>
  <si>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</si>
  <si>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</si>
  <si>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</si>
  <si>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</si>
  <si>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</si>
  <si>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</si>
  <si>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</si>
  <si>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</si>
  <si>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</si>
  <si>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</si>
  <si>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</si>
  <si>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</si>
  <si>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</si>
  <si>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</si>
  <si>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</si>
  <si>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</si>
  <si>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</si>
  <si>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</si>
  <si>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</si>
  <si>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</si>
  <si>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</si>
  <si>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</si>
  <si>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</si>
  <si>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</si>
  <si>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</si>
  <si>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</si>
  <si>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</si>
  <si>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</si>
  <si>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</si>
  <si>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</si>
  <si>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</si>
  <si>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</si>
  <si>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</si>
  <si>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</si>
  <si>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</si>
  <si>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</si>
  <si>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</si>
  <si>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</si>
  <si>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</si>
  <si>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</si>
  <si>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</si>
  <si>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</si>
  <si>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</si>
  <si>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</si>
  <si>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</si>
  <si>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</si>
  <si>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</si>
  <si>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</si>
  <si>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</si>
  <si>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</si>
  <si>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</si>
  <si>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</si>
  <si>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</si>
  <si>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</si>
  <si>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</si>
  <si>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</si>
  <si>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</si>
  <si>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</si>
  <si>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</si>
  <si>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</si>
  <si>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</si>
  <si>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</si>
  <si>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</si>
  <si>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</si>
  <si>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</si>
  <si>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</si>
  <si>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</si>
  <si>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</si>
  <si>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</si>
  <si>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</si>
  <si>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</si>
  <si>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</si>
  <si>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</si>
  <si>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</si>
  <si>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</si>
  <si>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</si>
  <si>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</si>
  <si>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</si>
  <si>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</si>
  <si>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</si>
  <si>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</si>
  <si>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</si>
  <si>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</si>
  <si>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</si>
  <si>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</si>
  <si>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</si>
  <si>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</si>
  <si>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</si>
  <si>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</si>
  <si>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</si>
  <si>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</si>
  <si>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</si>
  <si>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</si>
  <si>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</si>
  <si>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</si>
  <si>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</si>
  <si>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</si>
  <si>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</si>
  <si>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</si>
  <si>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</si>
  <si>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</si>
  <si>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</si>
  <si>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</si>
  <si>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</si>
  <si>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</si>
  <si>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</si>
  <si>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</si>
  <si>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</si>
  <si>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</si>
  <si>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</si>
  <si>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</si>
  <si>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</si>
  <si>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</si>
  <si>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</si>
  <si>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</si>
  <si>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</si>
  <si>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</si>
  <si>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</si>
  <si>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</si>
  <si>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</si>
  <si>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</si>
  <si>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</si>
  <si>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</si>
  <si>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</si>
  <si>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</si>
  <si>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</si>
  <si>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</si>
  <si>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</si>
  <si>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</si>
  <si>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</si>
  <si>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</si>
  <si>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</si>
  <si>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</si>
  <si>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</si>
  <si>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</si>
  <si>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</si>
  <si>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</si>
  <si>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</si>
  <si>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</si>
  <si>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</si>
  <si>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</si>
  <si>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</si>
  <si>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</si>
  <si>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</si>
  <si>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</si>
  <si>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</si>
  <si>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</si>
  <si>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</si>
  <si>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</si>
  <si>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</si>
  <si>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</si>
  <si>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</si>
  <si>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</si>
  <si>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</si>
  <si>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</si>
  <si>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</si>
  <si>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</si>
  <si>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</si>
  <si>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</si>
  <si>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</si>
  <si>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</si>
  <si>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</si>
  <si>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</si>
  <si>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</si>
  <si>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</si>
  <si>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</si>
  <si>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</si>
  <si>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</si>
  <si>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</si>
  <si>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</si>
  <si>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</si>
  <si>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</si>
  <si>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</si>
  <si>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</si>
  <si>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</si>
  <si>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</si>
  <si>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</si>
  <si>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</si>
  <si>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</si>
  <si>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</si>
  <si>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</si>
  <si>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</si>
  <si>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</si>
  <si>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</si>
  <si>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</si>
  <si>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</si>
  <si>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</si>
  <si>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</si>
  <si>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</si>
  <si>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</si>
  <si>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</si>
  <si>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</si>
  <si>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</si>
  <si>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</si>
  <si>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</si>
  <si>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</si>
  <si>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</si>
  <si>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</si>
  <si>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</si>
  <si>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</si>
  <si>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</si>
  <si>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</si>
  <si>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</si>
  <si>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</si>
  <si>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</si>
  <si>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</si>
  <si>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</si>
  <si>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</si>
  <si>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</si>
  <si>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</si>
  <si>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</si>
  <si>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</si>
  <si>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</si>
  <si>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</si>
  <si>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</si>
  <si>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</si>
  <si>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</si>
  <si>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</si>
  <si>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</si>
  <si>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</si>
  <si>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</si>
  <si>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</si>
  <si>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</si>
  <si>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</si>
  <si>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</si>
  <si>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</si>
  <si>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</si>
  <si>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</si>
  <si>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</si>
  <si>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</si>
  <si>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</si>
  <si>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</si>
  <si>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</si>
  <si>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</si>
  <si>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</si>
  <si>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</si>
  <si>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</si>
  <si>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</si>
  <si>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</si>
  <si>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</si>
  <si>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</si>
  <si>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</si>
  <si>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</si>
  <si>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</si>
  <si>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</si>
  <si>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</si>
  <si>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</si>
  <si>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</si>
  <si>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</si>
  <si>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</si>
  <si>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</si>
  <si>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</si>
  <si>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</si>
  <si>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</si>
  <si>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</si>
  <si>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</si>
  <si>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</si>
  <si>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</si>
  <si>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</si>
  <si>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</si>
  <si>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</si>
  <si>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</si>
  <si>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</si>
  <si>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</si>
  <si>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</si>
  <si>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</si>
  <si>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</si>
  <si>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</si>
  <si>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</si>
  <si>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</si>
  <si>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</si>
  <si>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</si>
  <si>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</si>
  <si>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</si>
  <si>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</si>
  <si>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</si>
  <si>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</si>
  <si>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</si>
  <si>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</si>
  <si>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</si>
  <si>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</si>
  <si>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</si>
  <si>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</si>
  <si>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</si>
  <si>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</si>
  <si>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</si>
  <si>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</si>
  <si>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</si>
  <si>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</si>
  <si>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</si>
  <si>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</si>
  <si>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</si>
  <si>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</si>
  <si>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</si>
  <si>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</si>
  <si>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</si>
  <si>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</si>
  <si>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</si>
  <si>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</si>
  <si>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</si>
  <si>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</si>
  <si>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</si>
  <si>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</si>
  <si>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</si>
  <si>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</si>
  <si>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</si>
  <si>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</si>
  <si>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</si>
  <si>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</si>
  <si>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</si>
  <si>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</si>
  <si>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</si>
  <si>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</si>
  <si>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</si>
  <si>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</si>
  <si>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</si>
  <si>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</si>
  <si>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</si>
  <si>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</si>
  <si>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</si>
  <si>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</si>
  <si>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</si>
  <si>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</si>
  <si>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</si>
  <si>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</si>
  <si>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</si>
  <si>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</si>
  <si>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</si>
  <si>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</si>
  <si>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</si>
  <si>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</si>
  <si>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</si>
  <si>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</si>
  <si>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</si>
  <si>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</si>
  <si>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</si>
  <si>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</si>
  <si>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</si>
  <si>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</si>
  <si>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</si>
  <si>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</si>
  <si>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</si>
  <si>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</si>
  <si>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</si>
  <si>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</si>
  <si>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</si>
  <si>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</si>
  <si>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</si>
  <si>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</si>
  <si>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</si>
  <si>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</si>
  <si>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</si>
  <si>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</si>
  <si>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</si>
  <si>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</si>
  <si>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</si>
  <si>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</si>
  <si>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</si>
  <si>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</si>
  <si>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</si>
  <si>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</si>
  <si>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</si>
  <si>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</si>
  <si>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</si>
  <si>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</si>
  <si>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</si>
  <si>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</si>
  <si>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</si>
  <si>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</si>
  <si>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</si>
  <si>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</si>
  <si>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</si>
  <si>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</si>
  <si>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</si>
  <si>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</si>
  <si>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</si>
  <si>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</si>
  <si>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</si>
  <si>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</si>
  <si>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</si>
  <si>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</si>
  <si>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</si>
  <si>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</si>
  <si>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</si>
  <si>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</si>
  <si>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</si>
  <si>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</si>
  <si>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</si>
  <si>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</si>
  <si>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</si>
  <si>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</si>
  <si>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</si>
  <si>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</si>
  <si>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</si>
  <si>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</si>
  <si>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</si>
  <si>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</si>
  <si>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</si>
  <si>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</si>
  <si>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</si>
  <si>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</si>
  <si>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</si>
  <si>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</si>
  <si>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</si>
  <si>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</si>
  <si>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</si>
  <si>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</si>
  <si>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</si>
  <si>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</si>
  <si>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</si>
  <si>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</si>
  <si>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</si>
  <si>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</si>
  <si>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</si>
  <si>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</si>
  <si>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</si>
  <si>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</si>
  <si>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</si>
  <si>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</si>
  <si>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</si>
  <si>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</si>
  <si>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</si>
  <si>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</si>
  <si>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</si>
  <si>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</si>
  <si>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</si>
  <si>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</si>
  <si>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</si>
  <si>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</si>
  <si>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</si>
  <si>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</si>
  <si>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</si>
  <si>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</si>
  <si>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</si>
  <si>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</si>
  <si>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</si>
  <si>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</si>
  <si>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</si>
  <si>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</si>
  <si>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</si>
  <si>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</si>
  <si>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</si>
  <si>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</si>
  <si>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</si>
  <si>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</si>
  <si>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</si>
  <si>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</si>
  <si>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</si>
  <si>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</si>
  <si>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</si>
  <si>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</si>
  <si>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</si>
  <si>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</si>
  <si>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</si>
  <si>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</si>
  <si>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</si>
  <si>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</si>
  <si>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</si>
  <si>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</si>
  <si>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</si>
  <si>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</si>
  <si>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</si>
  <si>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</si>
  <si>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</si>
  <si>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</si>
  <si>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</si>
  <si>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</si>
  <si>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</si>
  <si>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</si>
  <si>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</si>
  <si>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</si>
  <si>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</si>
  <si>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</si>
  <si>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</si>
  <si>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</si>
  <si>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</si>
  <si>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</si>
  <si>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</si>
  <si>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</si>
  <si>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</si>
  <si>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</si>
  <si>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</si>
  <si>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</si>
  <si>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</si>
  <si>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</si>
  <si>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</si>
  <si>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</si>
  <si>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</si>
  <si>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</si>
  <si>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</si>
  <si>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</si>
  <si>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</si>
  <si>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</si>
  <si>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</si>
  <si>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</si>
  <si>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</si>
  <si>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</si>
  <si>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</si>
  <si>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</si>
  <si>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</si>
  <si>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</si>
  <si>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</si>
  <si>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</si>
  <si>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</si>
  <si>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</si>
  <si>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</si>
  <si>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</si>
  <si>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</si>
  <si>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</si>
  <si>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</si>
  <si>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</si>
  <si>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</si>
  <si>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</si>
  <si>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</si>
  <si>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</si>
  <si>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</si>
  <si>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</si>
  <si>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</si>
  <si>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</si>
  <si>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</si>
  <si>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</si>
  <si>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</si>
  <si>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</si>
  <si>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</si>
  <si>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</si>
  <si>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</si>
  <si>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</si>
  <si>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</si>
  <si>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</si>
  <si>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</si>
  <si>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</si>
  <si>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</si>
  <si>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</si>
  <si>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</si>
  <si>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</si>
  <si>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</si>
  <si>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</si>
  <si>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</si>
  <si>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</si>
  <si>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</si>
  <si>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</si>
  <si>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</si>
  <si>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</si>
  <si>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</si>
  <si>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</si>
  <si>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</si>
  <si>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</si>
  <si>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</si>
  <si>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</si>
  <si>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</si>
  <si>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</si>
  <si>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</si>
  <si>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</si>
  <si>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</si>
  <si>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</si>
  <si>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</si>
  <si>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</si>
  <si>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</si>
  <si>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</si>
  <si>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</si>
  <si>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</si>
  <si>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</si>
  <si>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</si>
  <si>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</si>
  <si>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</si>
  <si>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</si>
  <si>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</si>
  <si>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</si>
  <si>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</si>
  <si>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</si>
  <si>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</si>
  <si>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</si>
  <si>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</si>
  <si>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</si>
  <si>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</si>
  <si>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</si>
  <si>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</si>
  <si>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</si>
  <si>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</si>
  <si>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</si>
  <si>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</si>
  <si>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</si>
  <si>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</si>
  <si>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</si>
  <si>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</si>
  <si>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</si>
  <si>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</si>
  <si>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</si>
  <si>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</si>
  <si>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</si>
  <si>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</si>
  <si>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</si>
  <si>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</si>
  <si>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</si>
  <si>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</si>
  <si>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</si>
  <si>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</si>
  <si>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</si>
  <si>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</si>
  <si>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</si>
  <si>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</si>
  <si>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</si>
  <si>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</si>
  <si>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</si>
  <si>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</si>
  <si>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</si>
  <si>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</si>
  <si>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</si>
  <si>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</si>
  <si>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</si>
  <si>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</si>
  <si>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</si>
  <si>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</si>
  <si>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</si>
  <si>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</si>
  <si>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</si>
  <si>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</si>
  <si>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</si>
  <si>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</si>
  <si>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</si>
  <si>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</si>
  <si>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</si>
  <si>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</si>
  <si>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</si>
  <si>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</si>
  <si>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</si>
  <si>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</si>
  <si>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</si>
  <si>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</si>
  <si>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</si>
  <si>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</si>
  <si>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</si>
  <si>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</si>
  <si>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</si>
  <si>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</si>
  <si>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</si>
  <si>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</si>
  <si>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</si>
  <si>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</si>
  <si>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</si>
  <si>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</si>
  <si>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</si>
  <si>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</si>
  <si>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</si>
  <si>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</si>
  <si>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</si>
  <si>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</si>
  <si>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</si>
  <si>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</si>
  <si>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</si>
  <si>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</si>
  <si>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</si>
  <si>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</si>
  <si>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</si>
  <si>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</si>
  <si>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</si>
  <si>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</si>
  <si>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</si>
  <si>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</si>
  <si>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</si>
  <si>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</si>
  <si>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</si>
  <si>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</si>
  <si>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</si>
  <si>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</si>
  <si>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</si>
  <si>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</si>
  <si>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</si>
  <si>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</si>
  <si>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</si>
  <si>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</si>
  <si>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</si>
  <si>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</si>
  <si>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</si>
  <si>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</si>
  <si>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</si>
  <si>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</si>
  <si>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</si>
  <si>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</si>
  <si>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</si>
  <si>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</si>
  <si>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</si>
  <si>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</si>
  <si>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</si>
  <si>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</si>
  <si>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</si>
  <si>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</si>
  <si>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</si>
  <si>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</si>
  <si>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</si>
  <si>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</si>
  <si>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</si>
  <si>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</si>
  <si>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</si>
  <si>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</si>
  <si>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</si>
  <si>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</si>
  <si>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</si>
  <si>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</si>
  <si>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</si>
  <si>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</si>
  <si>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</si>
  <si>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</si>
  <si>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</si>
  <si>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</si>
  <si>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</si>
  <si>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</si>
  <si>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</si>
  <si>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</si>
  <si>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</si>
  <si>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</si>
  <si>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</si>
  <si>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</si>
  <si>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</si>
  <si>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</si>
  <si>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</si>
  <si>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</si>
  <si>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</si>
  <si>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</si>
  <si>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</si>
  <si>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</si>
  <si>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</si>
  <si>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</si>
  <si>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</si>
  <si>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</si>
  <si>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</si>
  <si>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</si>
  <si>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</si>
  <si>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</si>
  <si>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</si>
  <si>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</si>
  <si>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</si>
  <si>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</si>
  <si>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</si>
  <si>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</si>
  <si>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</si>
  <si>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</si>
  <si>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</si>
  <si>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</si>
  <si>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</si>
  <si>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</si>
  <si>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</si>
  <si>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</si>
  <si>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</si>
  <si>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</si>
  <si>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</si>
  <si>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</si>
  <si>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</si>
  <si>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</si>
  <si>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</si>
  <si>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</si>
  <si>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</si>
  <si>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</si>
  <si>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</si>
  <si>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</si>
  <si>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</si>
  <si>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</si>
  <si>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</si>
  <si>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</si>
  <si>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</si>
  <si>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</si>
  <si>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</si>
  <si>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</si>
  <si>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</si>
  <si>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</si>
  <si>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</si>
  <si>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</si>
  <si>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</si>
  <si>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</si>
  <si>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</si>
  <si>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</si>
  <si>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</si>
  <si>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</si>
  <si>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</si>
  <si>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</si>
  <si>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</si>
  <si>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</si>
  <si>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</si>
  <si>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</si>
  <si>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</si>
  <si>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</si>
  <si>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</si>
  <si>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</si>
  <si>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</si>
  <si>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</si>
  <si>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</si>
  <si>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</si>
  <si>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</si>
  <si>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</si>
  <si>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</si>
  <si>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</si>
  <si>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</si>
  <si>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</si>
  <si>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</si>
  <si>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</si>
  <si>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</si>
  <si>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</si>
  <si>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</si>
  <si>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</si>
  <si>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</si>
  <si>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</si>
  <si>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</si>
  <si>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</si>
  <si>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</si>
  <si>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</si>
  <si>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</si>
  <si>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</si>
  <si>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</si>
  <si>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</si>
  <si>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</si>
  <si>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</si>
  <si>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</si>
  <si>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</si>
  <si>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</si>
  <si>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</si>
  <si>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</si>
  <si>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</si>
  <si>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</si>
  <si>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</si>
  <si>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</si>
  <si>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</si>
  <si>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</si>
  <si>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</si>
  <si>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</si>
  <si>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</si>
  <si>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</si>
  <si>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</si>
  <si>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</si>
  <si>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</si>
  <si>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</si>
  <si>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</si>
  <si>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</si>
  <si>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</si>
  <si>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</si>
  <si>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</si>
  <si>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</si>
  <si>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</si>
  <si>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</si>
  <si>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</si>
  <si>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</si>
  <si>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</si>
  <si>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</si>
  <si>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</si>
  <si>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</si>
  <si>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</si>
  <si>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</si>
  <si>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</si>
  <si>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</si>
  <si>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</si>
  <si>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</si>
  <si>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</si>
  <si>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</si>
  <si>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</si>
  <si>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</si>
  <si>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</si>
  <si>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</si>
  <si>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</si>
  <si>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</si>
  <si>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</si>
  <si>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</si>
  <si>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</si>
  <si>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</si>
  <si>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</si>
  <si>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</si>
  <si>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</si>
  <si>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</si>
  <si>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</si>
  <si>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</si>
  <si>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</si>
  <si>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</si>
  <si>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</si>
  <si>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</si>
  <si>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</si>
  <si>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</si>
  <si>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</si>
  <si>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</si>
  <si>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</si>
  <si>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</si>
  <si>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</si>
  <si>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</si>
  <si>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</si>
  <si>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</si>
  <si>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</si>
  <si>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</si>
  <si>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</si>
  <si>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</si>
  <si>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</si>
  <si>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</si>
  <si>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</si>
  <si>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</si>
  <si>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</si>
  <si>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</si>
  <si>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</si>
  <si>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</si>
  <si>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</si>
  <si>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</si>
  <si>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</si>
  <si>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</si>
  <si>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</si>
  <si>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</si>
  <si>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</si>
  <si>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</si>
  <si>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</si>
  <si>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</si>
  <si>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</si>
  <si>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</si>
  <si>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</si>
  <si>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</si>
  <si>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</si>
  <si>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</si>
  <si>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</si>
  <si>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</si>
  <si>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</si>
  <si>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</si>
  <si>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</si>
  <si>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</si>
  <si>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</si>
  <si>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</si>
  <si>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</si>
  <si>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</si>
  <si>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</si>
  <si>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</si>
  <si>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</si>
  <si>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</si>
  <si>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</si>
  <si>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</si>
  <si>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</si>
  <si>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</si>
  <si>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</si>
  <si>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</si>
  <si>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</si>
  <si>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</si>
  <si>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</si>
  <si>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</si>
  <si>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</si>
  <si>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</si>
  <si>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</si>
  <si>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</si>
  <si>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</si>
  <si>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</si>
  <si>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</si>
  <si>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</si>
  <si>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</si>
  <si>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</si>
  <si>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</si>
  <si>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</si>
  <si>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</si>
  <si>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</si>
  <si>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</si>
  <si>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</si>
  <si>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</si>
  <si>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</si>
  <si>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</si>
  <si>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</si>
  <si>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</si>
  <si>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</si>
  <si>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</si>
  <si>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</si>
  <si>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</si>
  <si>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</si>
  <si>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</si>
  <si>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</si>
  <si>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</si>
  <si>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</si>
  <si>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</si>
  <si>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</si>
  <si>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</si>
  <si>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</si>
  <si>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</si>
  <si>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</si>
  <si>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</si>
  <si>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</si>
  <si>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</si>
  <si>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</si>
  <si>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</si>
  <si>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</si>
  <si>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</si>
  <si>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</si>
  <si>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</si>
  <si>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</si>
  <si>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</si>
  <si>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</si>
  <si>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</si>
  <si>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</si>
  <si>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</si>
  <si>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</si>
  <si>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</si>
  <si>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</si>
  <si>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</si>
  <si>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</si>
  <si>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</si>
  <si>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</si>
  <si>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</si>
  <si>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</si>
  <si>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</si>
  <si>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</si>
  <si>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</si>
  <si>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</si>
  <si>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</si>
  <si>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</si>
  <si>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</si>
  <si>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</si>
  <si>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</si>
  <si>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</si>
  <si>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</si>
  <si>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</si>
  <si>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</si>
  <si>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</si>
  <si>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</si>
  <si>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</si>
  <si>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</si>
  <si>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</si>
  <si>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</si>
  <si>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</si>
  <si>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</si>
  <si>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</si>
  <si>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</si>
  <si>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</si>
  <si>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</si>
  <si>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</si>
  <si>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</si>
  <si>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</si>
  <si>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</si>
  <si>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</si>
  <si>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</si>
  <si>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</si>
  <si>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</si>
  <si>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</si>
  <si>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</si>
  <si>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</si>
  <si>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</si>
  <si>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</si>
  <si>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</si>
  <si>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</si>
  <si>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</si>
  <si>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</si>
  <si>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</si>
  <si>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</si>
  <si>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</si>
  <si>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</si>
  <si>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</si>
  <si>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</si>
  <si>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</si>
  <si>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</si>
  <si>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</si>
  <si>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</si>
  <si>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</si>
  <si>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</si>
  <si>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</si>
  <si>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</si>
  <si>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</si>
  <si>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</si>
  <si>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</si>
  <si>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</si>
  <si>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</si>
  <si>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</si>
  <si>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</si>
  <si>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</si>
  <si>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</si>
  <si>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</si>
  <si>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</si>
  <si>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</si>
  <si>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</si>
  <si>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</si>
  <si>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</si>
  <si>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</si>
  <si>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</si>
  <si>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</si>
  <si>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</si>
  <si>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</si>
  <si>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</si>
  <si>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</si>
  <si>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</si>
  <si>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</si>
  <si>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</si>
  <si>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</si>
  <si>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</si>
  <si>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</si>
  <si>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</si>
  <si>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</si>
  <si>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</si>
  <si>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</si>
  <si>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</si>
  <si>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</si>
  <si>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</si>
  <si>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</si>
  <si>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</si>
  <si>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</si>
  <si>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</si>
  <si>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</si>
  <si>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</si>
  <si>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</si>
  <si>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</si>
  <si>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</si>
  <si>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</si>
  <si>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</si>
  <si>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</si>
  <si>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</si>
  <si>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</si>
  <si>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</si>
  <si>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</si>
  <si>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</si>
  <si>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</si>
  <si>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</si>
  <si>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</si>
  <si>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</si>
  <si>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</si>
  <si>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</si>
  <si>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</si>
  <si>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</si>
  <si>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</si>
  <si>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</si>
  <si>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</si>
  <si>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</si>
  <si>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</si>
  <si>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</si>
  <si>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</si>
  <si>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</si>
  <si>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</si>
  <si>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</si>
  <si>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</si>
  <si>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</si>
  <si>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</si>
  <si>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</si>
  <si>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</si>
  <si>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</si>
  <si>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</si>
  <si>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</si>
  <si>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</si>
  <si>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</si>
  <si>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</si>
  <si>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</si>
  <si>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</si>
  <si>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</si>
  <si>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</si>
  <si>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</si>
  <si>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</si>
  <si>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</si>
  <si>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</si>
  <si>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</si>
  <si>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</si>
  <si>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</si>
  <si>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</si>
  <si>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</si>
  <si>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</si>
  <si>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</si>
  <si>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</si>
  <si>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</si>
  <si>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</si>
  <si>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</si>
  <si>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</si>
  <si>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</si>
  <si>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</si>
  <si>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</si>
  <si>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</si>
  <si>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</si>
  <si>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</si>
  <si>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</si>
  <si>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</si>
  <si>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</si>
  <si>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</si>
  <si>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</si>
  <si>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</si>
  <si>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</si>
  <si>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</si>
  <si>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</si>
  <si>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</si>
  <si>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</si>
  <si>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</si>
  <si>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</si>
  <si>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</si>
  <si>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</si>
  <si>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</si>
  <si>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</si>
  <si>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</si>
  <si>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</si>
  <si>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</si>
  <si>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</si>
  <si>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</si>
  <si>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</si>
  <si>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</si>
  <si>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</si>
  <si>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</si>
  <si>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</si>
  <si>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</si>
  <si>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</si>
  <si>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</si>
  <si>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</si>
  <si>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</si>
  <si>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</si>
  <si>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</si>
  <si>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</si>
  <si>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</si>
  <si>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</si>
  <si>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</si>
  <si>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</si>
  <si>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</si>
  <si>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</si>
  <si>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</si>
  <si>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</si>
  <si>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</si>
  <si>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</si>
  <si>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</si>
  <si>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</si>
  <si>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</si>
  <si>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</si>
  <si>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</si>
  <si>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</si>
  <si>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</si>
  <si>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</si>
  <si>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</si>
  <si>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</si>
  <si>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</si>
  <si>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</si>
  <si>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</si>
  <si>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</si>
  <si>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</si>
  <si>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</si>
  <si>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</si>
  <si>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</si>
  <si>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</si>
  <si>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</si>
  <si>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</si>
  <si>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</si>
  <si>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</si>
  <si>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</si>
  <si>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</si>
  <si>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</si>
  <si>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</si>
  <si>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</si>
  <si>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</si>
  <si>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</si>
  <si>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</si>
  <si>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</si>
  <si>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</si>
  <si>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</si>
  <si>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</si>
  <si>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</si>
  <si>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</si>
  <si>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</si>
  <si>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</si>
  <si>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</si>
  <si>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</si>
  <si>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</si>
  <si>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</si>
  <si>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</si>
  <si>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</si>
  <si>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</si>
  <si>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</si>
  <si>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</si>
  <si>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</si>
  <si>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</si>
  <si>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</si>
  <si>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</si>
  <si>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</si>
  <si>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</si>
  <si>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</si>
  <si>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</si>
  <si>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</si>
  <si>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</si>
  <si>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</si>
  <si>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</si>
  <si>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</si>
  <si>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</si>
  <si>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</si>
  <si>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</si>
  <si>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</si>
  <si>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</si>
  <si>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</si>
  <si>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</si>
  <si>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</si>
  <si>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</si>
  <si>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</si>
  <si>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</si>
  <si>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</si>
  <si>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</si>
  <si>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</si>
  <si>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</si>
  <si>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</si>
  <si>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</si>
  <si>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</si>
  <si>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</si>
  <si>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</si>
  <si>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</si>
  <si>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</si>
  <si>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</si>
  <si>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</si>
  <si>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</si>
  <si>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</si>
  <si>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</si>
  <si>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</si>
  <si>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</si>
  <si>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</si>
  <si>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</si>
  <si>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</si>
  <si>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</si>
  <si>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</si>
  <si>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</si>
  <si>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</si>
  <si>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</si>
  <si>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</si>
  <si>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</si>
  <si>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</si>
  <si>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</si>
  <si>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</si>
  <si>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</si>
  <si>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</si>
  <si>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</si>
  <si>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</si>
  <si>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</si>
  <si>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</si>
  <si>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</si>
  <si>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</si>
  <si>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</si>
  <si>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</si>
  <si>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</si>
  <si>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</si>
  <si>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</si>
  <si>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</si>
  <si>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</si>
  <si>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</si>
  <si>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</si>
  <si>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</si>
  <si>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</si>
  <si>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</si>
  <si>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</si>
  <si>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</si>
  <si>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</si>
  <si>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</si>
  <si>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</si>
  <si>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</si>
  <si>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</si>
  <si>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</si>
  <si>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</si>
  <si>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</si>
  <si>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</si>
  <si>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</si>
  <si>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</si>
  <si>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</si>
  <si>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</si>
  <si>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</si>
  <si>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</si>
  <si>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</si>
  <si>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</si>
  <si>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</si>
  <si>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</si>
  <si>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</si>
  <si>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</si>
  <si>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</si>
  <si>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</si>
  <si>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</si>
  <si>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</si>
  <si>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</si>
  <si>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</si>
  <si>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</si>
  <si>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</si>
  <si>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</si>
  <si>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</si>
  <si>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</si>
  <si>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</si>
  <si>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</si>
  <si>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</si>
  <si>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</si>
  <si>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</si>
  <si>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</si>
  <si>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</si>
  <si>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</si>
  <si>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</si>
  <si>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</si>
  <si>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</si>
  <si>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</si>
  <si>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</si>
  <si>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</si>
  <si>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</si>
  <si>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</si>
  <si>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</si>
  <si>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</si>
  <si>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</si>
  <si>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</si>
  <si>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</si>
  <si>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</si>
  <si>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</si>
  <si>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</si>
  <si>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</si>
  <si>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</si>
  <si>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</si>
  <si>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</si>
  <si>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</si>
  <si>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</si>
  <si>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</si>
  <si>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</si>
  <si>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</si>
  <si>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</si>
  <si>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</si>
  <si>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</si>
  <si>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</si>
  <si>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</si>
  <si>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</si>
  <si>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</si>
  <si>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</si>
  <si>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</si>
  <si>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</si>
  <si>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</si>
  <si>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</si>
  <si>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</si>
  <si>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</si>
  <si>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</si>
  <si>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</si>
  <si>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</si>
  <si>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</si>
  <si>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</si>
  <si>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</si>
  <si>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</si>
  <si>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</si>
  <si>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</si>
  <si>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</si>
  <si>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</si>
  <si>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</si>
  <si>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</si>
  <si>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</si>
  <si>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</si>
  <si>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</si>
  <si>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</si>
  <si>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</si>
  <si>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</si>
  <si>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</si>
  <si>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</si>
  <si>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</si>
  <si>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</si>
  <si>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</si>
  <si>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</si>
  <si>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</si>
  <si>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</si>
  <si>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</si>
  <si>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</si>
  <si>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</si>
  <si>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</si>
  <si>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</si>
  <si>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</si>
  <si>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</si>
  <si>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</si>
  <si>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</si>
  <si>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</si>
  <si>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</si>
  <si>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</si>
  <si>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</si>
  <si>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</si>
  <si>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</si>
  <si>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</si>
  <si>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</si>
  <si>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</si>
  <si>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</si>
  <si>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</si>
  <si>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</si>
  <si>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</si>
  <si>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</si>
  <si>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</si>
  <si>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</si>
  <si>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</si>
  <si>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</si>
  <si>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</si>
  <si>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</si>
  <si>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</si>
  <si>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</si>
  <si>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</si>
  <si>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</si>
  <si>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</si>
  <si>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</si>
  <si>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</si>
  <si>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</si>
  <si>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</si>
  <si>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</si>
  <si>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</si>
  <si>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</si>
  <si>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</si>
  <si>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</si>
  <si>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</si>
  <si>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</si>
  <si>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</si>
  <si>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</si>
  <si>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</si>
  <si>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</si>
  <si>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</si>
  <si>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</si>
  <si>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</si>
  <si>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</si>
  <si>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</si>
  <si>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</si>
  <si>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</si>
  <si>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</si>
  <si>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</si>
  <si>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</si>
  <si>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</si>
  <si>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</si>
  <si>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</si>
  <si>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</si>
  <si>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</si>
  <si>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</si>
  <si>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</si>
  <si>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</si>
  <si>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</si>
  <si>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</si>
  <si>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</si>
  <si>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</si>
  <si>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</si>
  <si>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</si>
  <si>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</si>
  <si>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</si>
  <si>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</si>
  <si>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</si>
  <si>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</si>
  <si>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</si>
  <si>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</si>
  <si>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</si>
  <si>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</si>
  <si>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</si>
  <si>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</si>
  <si>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</si>
  <si>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</si>
  <si>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</si>
  <si>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</si>
  <si>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</si>
  <si>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</si>
  <si>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</si>
  <si>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</si>
  <si>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</si>
  <si>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</si>
  <si>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</si>
  <si>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</si>
  <si>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</si>
  <si>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</si>
  <si>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</si>
  <si>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</si>
  <si>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</si>
  <si>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</si>
  <si>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</si>
  <si>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</si>
  <si>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</si>
  <si>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</si>
  <si>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</si>
  <si>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</si>
  <si>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</si>
  <si>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</si>
  <si>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</si>
  <si>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</si>
  <si>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</si>
  <si>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</si>
  <si>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</si>
  <si>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</si>
  <si>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</si>
  <si>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</si>
  <si>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</si>
  <si>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</si>
  <si>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</si>
  <si>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</si>
  <si>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</si>
  <si>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</si>
  <si>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</si>
  <si>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</si>
  <si>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</si>
  <si>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</si>
  <si>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</si>
  <si>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</si>
  <si>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</si>
  <si>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</si>
  <si>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</si>
  <si>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</si>
  <si>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</si>
  <si>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</si>
  <si>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</si>
  <si>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</si>
  <si>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</si>
  <si>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</si>
  <si>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</si>
  <si>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</si>
  <si>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</si>
  <si>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</si>
  <si>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</si>
  <si>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</si>
  <si>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</si>
  <si>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</si>
  <si>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</si>
  <si>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</si>
  <si>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</si>
  <si>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</si>
  <si>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</si>
  <si>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</si>
  <si>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</si>
  <si>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</si>
  <si>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</si>
  <si>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</si>
  <si>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</si>
  <si>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</si>
  <si>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</si>
  <si>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</si>
  <si>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</si>
  <si>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</si>
  <si>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</si>
  <si>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</si>
  <si>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</si>
  <si>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</si>
  <si>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</si>
  <si>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</si>
  <si>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</si>
  <si>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</si>
  <si>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</si>
  <si>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</si>
  <si>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</si>
  <si>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</si>
  <si>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</si>
  <si>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</si>
  <si>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</si>
  <si>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</si>
  <si>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</si>
  <si>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</si>
  <si>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</si>
  <si>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</si>
  <si>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</si>
  <si>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</si>
  <si>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</si>
  <si>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</si>
  <si>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</si>
  <si>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</si>
  <si>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</si>
  <si>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</si>
  <si>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</si>
  <si>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</si>
  <si>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</si>
  <si>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</si>
  <si>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</si>
  <si>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</si>
  <si>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</si>
  <si>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</si>
  <si>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</si>
  <si>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</si>
  <si>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</si>
  <si>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</si>
  <si>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</si>
  <si>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</si>
  <si>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</si>
  <si>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</si>
  <si>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</si>
  <si>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</si>
  <si>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</si>
  <si>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</si>
  <si>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</si>
  <si>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</si>
  <si>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</si>
  <si>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</si>
  <si>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</si>
  <si>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</si>
  <si>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</si>
  <si>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</si>
  <si>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</si>
  <si>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</si>
  <si>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</si>
  <si>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</si>
  <si>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</si>
  <si>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</si>
  <si>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</si>
  <si>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</si>
  <si>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</si>
  <si>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</si>
  <si>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</si>
  <si>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</si>
  <si>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</si>
  <si>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</si>
  <si>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</si>
  <si>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</si>
  <si>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</si>
  <si>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</si>
  <si>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</si>
  <si>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</si>
  <si>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</si>
  <si>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</si>
  <si>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</si>
  <si>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</si>
  <si>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</si>
  <si>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</si>
  <si>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</si>
  <si>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</si>
  <si>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</si>
  <si>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</si>
  <si>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</si>
  <si>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</si>
  <si>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</si>
  <si>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</si>
  <si>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</si>
  <si>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</si>
  <si>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</si>
  <si>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</si>
  <si>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</si>
  <si>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</si>
  <si>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</si>
  <si>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</si>
  <si>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</si>
  <si>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</si>
  <si>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</si>
  <si>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</si>
  <si>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</si>
  <si>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</si>
  <si>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</si>
  <si>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</si>
  <si>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</si>
  <si>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</si>
  <si>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</si>
  <si>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</si>
  <si>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</si>
  <si>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</si>
  <si>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</si>
  <si>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</si>
  <si>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</si>
  <si>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</si>
  <si>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</si>
  <si>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</si>
  <si>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</si>
  <si>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</si>
  <si>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</si>
  <si>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</si>
  <si>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</si>
  <si>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</si>
  <si>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</si>
  <si>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</si>
  <si>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</si>
  <si>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</si>
  <si>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</si>
  <si>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</si>
  <si>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</si>
  <si>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</si>
  <si>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</si>
  <si>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</si>
  <si>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</si>
  <si>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</si>
  <si>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</si>
  <si>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</si>
  <si>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</si>
  <si>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</si>
  <si>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</si>
  <si>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</si>
  <si>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</si>
  <si>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</si>
  <si>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</si>
  <si>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</si>
  <si>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</si>
  <si>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</si>
  <si>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</si>
  <si>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</si>
  <si>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</si>
  <si>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</si>
  <si>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</si>
  <si>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</si>
  <si>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</si>
  <si>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</si>
  <si>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</si>
  <si>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</si>
  <si>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</si>
  <si>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</si>
  <si>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</si>
  <si>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</si>
  <si>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</si>
  <si>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</si>
  <si>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</si>
  <si>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</si>
  <si>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</si>
  <si>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</si>
  <si>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</si>
  <si>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</si>
  <si>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</si>
  <si>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</si>
  <si>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</si>
  <si>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</si>
  <si>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</si>
  <si>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</si>
  <si>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</si>
  <si>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</si>
  <si>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</si>
  <si>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</si>
  <si>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</si>
  <si>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</si>
  <si>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</si>
  <si>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</si>
  <si>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</si>
  <si>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</si>
  <si>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</si>
  <si>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</si>
  <si>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</si>
  <si>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</si>
  <si>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</si>
  <si>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</si>
  <si>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</si>
  <si>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</si>
  <si>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</si>
  <si>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</si>
  <si>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</si>
  <si>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</si>
  <si>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</si>
  <si>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</si>
  <si>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</si>
  <si>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</si>
  <si>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</si>
  <si>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</si>
  <si>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</si>
  <si>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</si>
  <si>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</si>
  <si>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</si>
  <si>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</si>
  <si>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</si>
  <si>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</si>
  <si>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</si>
  <si>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</si>
  <si>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</si>
  <si>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</si>
  <si>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</si>
  <si>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</si>
  <si>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</si>
  <si>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</si>
  <si>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</si>
  <si>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</si>
  <si>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</si>
  <si>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</si>
  <si>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</si>
  <si>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</si>
  <si>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</si>
  <si>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</si>
  <si>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</si>
  <si>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</si>
  <si>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</si>
  <si>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</si>
  <si>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</si>
  <si>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</si>
  <si>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</si>
  <si>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</si>
  <si>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</si>
  <si>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</si>
  <si>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</si>
  <si>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</si>
  <si>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</si>
  <si>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</si>
  <si>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</si>
  <si>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</si>
  <si>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</si>
  <si>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</si>
  <si>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</si>
  <si>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</si>
  <si>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</si>
  <si>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</si>
  <si>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</si>
  <si>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</si>
  <si>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</si>
  <si>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</si>
  <si>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</si>
  <si>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</si>
  <si>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</si>
  <si>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</si>
  <si>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</si>
  <si>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</si>
  <si>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</si>
  <si>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</si>
  <si>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</si>
  <si>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</si>
  <si>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</si>
  <si>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</si>
  <si>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</si>
  <si>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</si>
  <si>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</si>
  <si>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</si>
  <si>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</si>
  <si>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</si>
  <si>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</si>
  <si>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</si>
  <si>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</si>
  <si>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</si>
  <si>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</si>
  <si>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</si>
  <si>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</si>
  <si>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</si>
  <si>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</si>
  <si>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</si>
  <si>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</si>
  <si>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</si>
  <si>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</si>
  <si>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</si>
  <si>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</si>
  <si>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</si>
  <si>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</si>
  <si>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</si>
  <si>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</si>
  <si>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</si>
  <si>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</si>
  <si>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</si>
  <si>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</si>
  <si>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</si>
  <si>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</si>
  <si>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</si>
  <si>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</si>
  <si>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</si>
  <si>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</si>
  <si>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</si>
  <si>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</si>
  <si>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</si>
  <si>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</si>
  <si>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</si>
  <si>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</si>
  <si>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</si>
  <si>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</si>
  <si>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</si>
  <si>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</si>
  <si>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</si>
  <si>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</si>
  <si>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</si>
  <si>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</si>
  <si>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</si>
  <si>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</si>
  <si>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</si>
  <si>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</si>
  <si>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</si>
  <si>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</si>
  <si>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</si>
  <si>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</si>
  <si>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</si>
  <si>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</si>
  <si>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</si>
  <si>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</si>
  <si>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</si>
  <si>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</si>
  <si>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</si>
  <si>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</si>
  <si>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</si>
  <si>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</si>
  <si>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</si>
  <si>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</si>
  <si>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</si>
  <si>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</si>
  <si>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</si>
  <si>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</si>
  <si>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</si>
  <si>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</si>
  <si>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</si>
  <si>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</si>
  <si>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</si>
  <si>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</si>
  <si>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</si>
  <si>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</si>
  <si>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</si>
  <si>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</si>
  <si>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</si>
  <si>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</si>
  <si>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</si>
  <si>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</si>
  <si>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</si>
  <si>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</si>
  <si>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</si>
  <si>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</si>
  <si>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</si>
  <si>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</si>
  <si>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</si>
  <si>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</si>
  <si>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</si>
  <si>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</si>
  <si>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</si>
  <si>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</si>
  <si>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</si>
  <si>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</si>
  <si>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</si>
  <si>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</si>
  <si>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</si>
  <si>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</si>
  <si>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</si>
  <si>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</si>
  <si>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</si>
  <si>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</si>
  <si>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</si>
  <si>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</si>
  <si>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</si>
  <si>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</si>
  <si>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</si>
  <si>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</si>
  <si>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</si>
  <si>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</si>
  <si>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</si>
  <si>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</si>
  <si>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</si>
  <si>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</si>
  <si>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</si>
  <si>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</si>
  <si>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</si>
  <si>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</si>
  <si>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</si>
  <si>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</si>
  <si>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</si>
  <si>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</si>
  <si>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</si>
  <si>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</si>
  <si>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</si>
  <si>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</si>
  <si>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</si>
  <si>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</si>
  <si>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</si>
  <si>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</si>
  <si>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</si>
  <si>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</si>
  <si>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</si>
  <si>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</si>
  <si>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</si>
  <si>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</si>
  <si>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</si>
  <si>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</si>
  <si>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</si>
  <si>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</si>
  <si>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</si>
  <si>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</si>
  <si>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</si>
  <si>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</si>
  <si>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</si>
  <si>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</si>
  <si>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</si>
  <si>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</si>
  <si>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</si>
  <si>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</si>
  <si>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</si>
  <si>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</si>
  <si>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</si>
  <si>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</si>
  <si>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</si>
  <si>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</si>
  <si>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</si>
  <si>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</si>
  <si>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</si>
  <si>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</si>
  <si>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</si>
  <si>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</si>
  <si>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</si>
  <si>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</si>
  <si>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</si>
  <si>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</si>
  <si>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</si>
  <si>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</si>
  <si>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</si>
  <si>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</si>
  <si>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</si>
  <si>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</si>
  <si>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</si>
  <si>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</si>
  <si>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</si>
  <si>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</si>
  <si>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</si>
  <si>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</si>
  <si>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</si>
  <si>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</si>
  <si>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</si>
  <si>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</si>
  <si>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</si>
  <si>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</si>
  <si>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</si>
  <si>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</si>
  <si>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</si>
  <si>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</si>
  <si>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</si>
  <si>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</si>
  <si>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</si>
  <si>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</si>
  <si>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</si>
  <si>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</si>
  <si>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</si>
  <si>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</si>
  <si>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</si>
  <si>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</si>
  <si>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</si>
  <si>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</si>
  <si>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</si>
  <si>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</si>
  <si>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</si>
  <si>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</si>
  <si>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</si>
  <si>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</si>
  <si>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</si>
  <si>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</si>
  <si>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</si>
  <si>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</si>
  <si>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</si>
  <si>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</si>
  <si>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</si>
  <si>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</si>
  <si>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</si>
  <si>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</si>
  <si>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</si>
  <si>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</si>
  <si>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</si>
  <si>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</si>
  <si>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</si>
  <si>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</si>
  <si>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</si>
  <si>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</si>
  <si>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</si>
  <si>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</si>
  <si>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</si>
  <si>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</si>
  <si>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</si>
  <si>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</si>
  <si>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</si>
  <si>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</si>
  <si>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</si>
  <si>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</si>
  <si>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</si>
  <si>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</si>
  <si>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</si>
  <si>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</si>
  <si>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</si>
  <si>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</si>
  <si>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</si>
  <si>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</si>
  <si>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</si>
  <si>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</si>
  <si>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</si>
  <si>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</si>
  <si>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</si>
  <si>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</si>
  <si>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</si>
  <si>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</si>
  <si>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</si>
  <si>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</si>
  <si>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</si>
  <si>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</si>
  <si>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</si>
  <si>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</si>
  <si>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</si>
  <si>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</si>
  <si>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</si>
  <si>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</si>
  <si>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</si>
  <si>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</si>
  <si>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</si>
  <si>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</si>
  <si>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</si>
  <si>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</si>
  <si>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</si>
  <si>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</si>
  <si>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</si>
  <si>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</si>
  <si>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</si>
  <si>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</si>
  <si>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</si>
  <si>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</si>
  <si>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</si>
  <si>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</si>
  <si>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</si>
  <si>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</si>
  <si>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</si>
  <si>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</si>
  <si>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</si>
  <si>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</si>
  <si>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</si>
  <si>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</si>
  <si>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</si>
  <si>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</si>
  <si>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</si>
  <si>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</si>
  <si>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</si>
  <si>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</si>
  <si>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</si>
  <si>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</si>
  <si>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</si>
  <si>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</si>
  <si>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</si>
  <si>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</si>
  <si>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</si>
  <si>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</si>
  <si>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</si>
  <si>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</si>
  <si>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</si>
  <si>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</si>
  <si>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</si>
  <si>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</si>
  <si>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</si>
  <si>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</si>
  <si>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</si>
  <si>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</si>
  <si>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</si>
  <si>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</si>
  <si>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</si>
  <si>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</si>
  <si>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</si>
  <si>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</si>
  <si>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</si>
  <si>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</si>
  <si>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</si>
  <si>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</si>
  <si>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</si>
  <si>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</si>
  <si>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</si>
  <si>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</si>
  <si>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</si>
  <si>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</si>
  <si>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</si>
  <si>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</si>
  <si>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</si>
  <si>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</si>
  <si>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</si>
  <si>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</si>
  <si>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</si>
  <si>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</si>
  <si>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</si>
  <si>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</si>
  <si>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</si>
  <si>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</si>
  <si>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</si>
  <si>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</si>
  <si>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</si>
  <si>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</si>
  <si>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</si>
  <si>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</si>
  <si>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</si>
  <si>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</si>
  <si>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</si>
  <si>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</si>
  <si>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</si>
  <si>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</si>
  <si>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</si>
  <si>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</si>
  <si>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</si>
  <si>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</si>
  <si>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</si>
  <si>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</si>
  <si>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</si>
  <si>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</si>
  <si>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</si>
  <si>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</si>
  <si>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</si>
  <si>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</si>
  <si>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</si>
  <si>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</si>
  <si>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</si>
  <si>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</si>
  <si>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</si>
  <si>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</si>
  <si>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</si>
  <si>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</si>
  <si>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</si>
  <si>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</si>
  <si>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</si>
  <si>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</si>
  <si>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</si>
  <si>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</si>
  <si>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</si>
  <si>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</si>
  <si>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</si>
  <si>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</si>
  <si>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</si>
  <si>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</si>
  <si>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</si>
  <si>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</si>
  <si>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</si>
  <si>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</si>
  <si>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</si>
  <si>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</si>
  <si>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</si>
  <si>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</si>
  <si>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</si>
  <si>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</si>
  <si>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</si>
  <si>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</si>
  <si>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</si>
  <si>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</si>
  <si>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</si>
  <si>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</si>
  <si>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</si>
  <si>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</si>
  <si>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</si>
  <si>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</si>
  <si>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</si>
  <si>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</si>
  <si>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</si>
  <si>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</si>
  <si>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</si>
  <si>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</si>
  <si>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</si>
  <si>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</si>
  <si>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</si>
  <si>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</si>
  <si>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</si>
  <si>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</si>
  <si>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</si>
  <si>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</si>
  <si>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</si>
  <si>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</si>
  <si>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</si>
  <si>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</si>
  <si>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</si>
  <si>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</si>
  <si>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</si>
  <si>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</si>
  <si>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</si>
  <si>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</si>
  <si>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</si>
  <si>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</si>
  <si>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</si>
  <si>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</si>
  <si>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</si>
  <si>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</si>
  <si>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</si>
  <si>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</si>
  <si>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</si>
  <si>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</si>
  <si>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</si>
  <si>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</si>
  <si>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</si>
  <si>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</si>
  <si>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</si>
  <si>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</si>
  <si>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</si>
  <si>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</si>
  <si>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</si>
  <si>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</si>
  <si>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</si>
  <si>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</si>
  <si>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</si>
  <si>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</si>
  <si>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</si>
  <si>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</si>
  <si>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</si>
  <si>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</si>
  <si>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</si>
  <si>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</si>
  <si>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</si>
  <si>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</si>
  <si>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</si>
  <si>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</si>
  <si>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</si>
  <si>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</si>
  <si>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</si>
  <si>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</si>
  <si>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</si>
  <si>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</si>
  <si>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</si>
  <si>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</si>
  <si>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</si>
  <si>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</si>
  <si>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</si>
  <si>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</si>
  <si>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</si>
  <si>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</si>
  <si>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</si>
  <si>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</si>
  <si>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</si>
  <si>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</si>
  <si>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</si>
  <si>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</si>
  <si>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</si>
  <si>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</si>
  <si>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</si>
  <si>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</si>
  <si>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</si>
  <si>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</si>
  <si>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</si>
  <si>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</si>
  <si>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</si>
  <si>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</si>
  <si>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</si>
  <si>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</si>
  <si>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</si>
  <si>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</si>
  <si>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</si>
  <si>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</si>
  <si>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</si>
  <si>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</si>
  <si>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</si>
  <si>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</si>
  <si>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</si>
  <si>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</si>
  <si>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</si>
  <si>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</si>
  <si>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</si>
  <si>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</si>
  <si>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</si>
  <si>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</si>
  <si>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</si>
  <si>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</si>
  <si>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</si>
  <si>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</si>
  <si>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</si>
  <si>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</si>
  <si>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</si>
  <si>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</si>
  <si>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</si>
  <si>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</si>
  <si>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</si>
  <si>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</si>
  <si>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</si>
  <si>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</si>
  <si>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</si>
  <si>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</si>
  <si>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</si>
  <si>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</si>
  <si>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</si>
  <si>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</si>
  <si>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</si>
  <si>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</si>
  <si>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</si>
  <si>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</si>
  <si>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</si>
  <si>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</si>
  <si>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</si>
  <si>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</si>
  <si>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</si>
  <si>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</si>
  <si>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</si>
  <si>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</si>
  <si>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</si>
  <si>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</si>
  <si>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</si>
  <si>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</si>
  <si>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</si>
  <si>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</si>
  <si>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</si>
  <si>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</si>
  <si>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</si>
  <si>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</si>
  <si>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</si>
  <si>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</si>
  <si>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</si>
  <si>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</si>
  <si>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</si>
  <si>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</si>
  <si>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</si>
  <si>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</si>
  <si>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</si>
  <si>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</si>
  <si>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</si>
  <si>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</si>
  <si>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</si>
  <si>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</si>
  <si>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</si>
  <si>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</si>
  <si>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</si>
  <si>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</si>
  <si>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</si>
  <si>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</si>
  <si>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</si>
  <si>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</si>
  <si>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</si>
  <si>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</si>
  <si>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</si>
  <si>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</si>
  <si>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</si>
  <si>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</si>
  <si>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</si>
  <si>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</si>
  <si>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</si>
  <si>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</si>
  <si>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</si>
  <si>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</si>
  <si>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</si>
  <si>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</si>
  <si>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</si>
  <si>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</si>
  <si>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</si>
  <si>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</si>
  <si>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</si>
  <si>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</si>
  <si>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</si>
  <si>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</si>
  <si>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</si>
  <si>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</si>
  <si>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</si>
  <si>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</si>
  <si>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</si>
  <si>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</si>
  <si>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</si>
  <si>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</si>
  <si>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</si>
  <si>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</si>
  <si>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</si>
  <si>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</si>
  <si>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</si>
  <si>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</si>
  <si>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</si>
  <si>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</si>
  <si>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</si>
  <si>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</si>
  <si>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</si>
  <si>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</si>
  <si>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</si>
  <si>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</si>
  <si>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</si>
  <si>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</si>
  <si>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</si>
  <si>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</si>
  <si>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</si>
  <si>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</si>
  <si>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</si>
  <si>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</si>
  <si>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</si>
  <si>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</si>
  <si>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</si>
  <si>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</si>
  <si>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</si>
  <si>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</si>
  <si>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</si>
  <si>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</si>
  <si>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</si>
  <si>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</si>
  <si>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</si>
  <si>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</si>
  <si>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</si>
  <si>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</si>
  <si>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</si>
  <si>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</si>
  <si>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</si>
  <si>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</si>
  <si>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</si>
  <si>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</si>
  <si>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</si>
  <si>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</si>
  <si>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</si>
  <si>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</si>
  <si>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</si>
  <si>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</si>
  <si>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</si>
  <si>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</si>
  <si>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</si>
  <si>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</si>
  <si>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</si>
  <si>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</si>
  <si>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</si>
  <si>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</si>
  <si>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</si>
  <si>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</si>
  <si>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</si>
  <si>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</si>
  <si>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</si>
  <si>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</si>
  <si>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</si>
  <si>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</si>
  <si>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</si>
  <si>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</si>
  <si>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</si>
  <si>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</si>
  <si>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</si>
  <si>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</si>
  <si>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</si>
  <si>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</si>
  <si>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</si>
  <si>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</si>
  <si>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</si>
  <si>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</si>
  <si>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</si>
  <si>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</si>
  <si>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</si>
  <si>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</si>
  <si>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</si>
  <si>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</si>
  <si>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</si>
  <si>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</si>
  <si>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</si>
  <si>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</si>
  <si>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</si>
  <si>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</si>
  <si>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</si>
  <si>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</si>
  <si>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</si>
  <si>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</si>
  <si>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</si>
  <si>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</si>
  <si>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</si>
  <si>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</si>
  <si>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</si>
  <si>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</si>
  <si>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</si>
  <si>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</si>
  <si>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</si>
  <si>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</si>
  <si>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</si>
  <si>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</si>
  <si>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</si>
  <si>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</si>
  <si>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</si>
  <si>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</si>
  <si>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</si>
  <si>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</si>
  <si>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</si>
  <si>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</si>
  <si>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</si>
  <si>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</si>
  <si>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</si>
  <si>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</si>
  <si>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</si>
  <si>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</si>
  <si>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</si>
  <si>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</si>
  <si>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</si>
  <si>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</si>
  <si>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</si>
  <si>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</si>
  <si>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</si>
  <si>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</si>
  <si>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</si>
  <si>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</si>
  <si>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</si>
  <si>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</si>
  <si>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</si>
  <si>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</si>
  <si>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</si>
  <si>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</si>
  <si>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</si>
  <si>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</si>
  <si>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</si>
  <si>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</si>
  <si>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</si>
  <si>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</si>
  <si>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</si>
  <si>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</si>
  <si>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</si>
  <si>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</si>
  <si>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</si>
  <si>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</si>
  <si>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</si>
  <si>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</si>
  <si>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</si>
  <si>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</si>
  <si>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</si>
  <si>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</si>
  <si>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</si>
  <si>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</si>
  <si>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</si>
  <si>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</si>
  <si>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</si>
  <si>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</si>
  <si>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</si>
  <si>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</si>
  <si>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</si>
  <si>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</si>
  <si>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</si>
  <si>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</si>
  <si>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</si>
  <si>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</si>
  <si>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</si>
  <si>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</si>
  <si>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</si>
  <si>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</si>
  <si>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</si>
  <si>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</si>
  <si>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</si>
  <si>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</si>
  <si>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</si>
  <si>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</si>
  <si>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</si>
  <si>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</si>
  <si>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</si>
  <si>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</si>
  <si>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</si>
  <si>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</si>
  <si>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</si>
  <si>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</si>
  <si>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</si>
  <si>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</si>
  <si>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</si>
  <si>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</si>
  <si>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</si>
  <si>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</si>
  <si>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</si>
  <si>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</si>
  <si>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</si>
  <si>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</si>
  <si>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</si>
  <si>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</si>
  <si>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</si>
  <si>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</si>
  <si>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</si>
  <si>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</si>
  <si>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</si>
  <si>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</si>
  <si>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</si>
  <si>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</si>
  <si>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</si>
  <si>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</si>
  <si>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</si>
  <si>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</si>
  <si>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</si>
  <si>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</si>
  <si>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</si>
  <si>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</si>
  <si>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</si>
  <si>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</si>
  <si>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</si>
  <si>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</si>
  <si>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</si>
  <si>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</si>
  <si>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</si>
  <si>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</si>
  <si>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</si>
  <si>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</si>
  <si>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</si>
  <si>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</si>
  <si>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</si>
  <si>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</si>
  <si>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</si>
  <si>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</si>
  <si>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</si>
  <si>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</si>
  <si>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</si>
  <si>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</si>
  <si>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</si>
  <si>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</si>
  <si>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</si>
  <si>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</si>
  <si>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</si>
  <si>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</si>
  <si>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</si>
  <si>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</si>
  <si>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</si>
  <si>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</si>
  <si>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</si>
  <si>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</si>
  <si>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</si>
  <si>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</si>
  <si>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</si>
  <si>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</si>
  <si>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</si>
  <si>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</si>
  <si>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</si>
  <si>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</si>
  <si>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</si>
  <si>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</si>
  <si>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</si>
  <si>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</si>
  <si>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</si>
  <si>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</si>
  <si>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</si>
  <si>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</si>
  <si>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</si>
  <si>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</si>
  <si>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</si>
  <si>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</si>
  <si>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</si>
  <si>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</si>
  <si>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</si>
  <si>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</si>
  <si>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</si>
  <si>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</si>
  <si>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</si>
  <si>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</si>
  <si>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</si>
  <si>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</si>
  <si>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</si>
  <si>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</si>
  <si>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</si>
  <si>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</si>
  <si>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</si>
  <si>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</si>
  <si>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</si>
  <si>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</si>
  <si>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</si>
  <si>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</si>
  <si>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</si>
  <si>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</si>
  <si>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</si>
  <si>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</si>
  <si>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</si>
  <si>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</si>
  <si>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</si>
  <si>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</si>
  <si>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</si>
  <si>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</si>
  <si>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</si>
  <si>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</si>
  <si>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</si>
  <si>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</si>
  <si>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</si>
  <si>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</si>
  <si>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</si>
  <si>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</si>
  <si>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</si>
  <si>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</si>
  <si>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</si>
  <si>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</si>
  <si>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</si>
  <si>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</si>
  <si>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</si>
  <si>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</si>
  <si>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</si>
  <si>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</si>
  <si>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</si>
  <si>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</si>
  <si>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</si>
  <si>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</si>
  <si>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</si>
  <si>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</si>
  <si>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</si>
  <si>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</si>
  <si>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</si>
  <si>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</si>
  <si>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</si>
  <si>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</si>
  <si>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</si>
  <si>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</si>
  <si>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</si>
  <si>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</si>
  <si>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</si>
  <si>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</si>
  <si>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</si>
  <si>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</si>
  <si>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</si>
  <si>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</si>
  <si>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</si>
  <si>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</si>
  <si>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</si>
  <si>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</si>
  <si>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</si>
  <si>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</si>
  <si>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</si>
  <si>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</si>
  <si>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</si>
  <si>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</si>
  <si>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</si>
  <si>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</si>
  <si>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</si>
  <si>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</si>
  <si>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</si>
  <si>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</si>
  <si>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</si>
  <si>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</si>
  <si>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</si>
  <si>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</si>
  <si>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</si>
  <si>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</si>
  <si>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</si>
  <si>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</si>
  <si>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</si>
  <si>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</si>
  <si>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</si>
  <si>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</si>
  <si>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</si>
  <si>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</si>
  <si>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</si>
  <si>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</si>
  <si>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</si>
  <si>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</si>
  <si>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</si>
  <si>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</si>
  <si>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</si>
  <si>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</si>
  <si>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</si>
  <si>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</si>
  <si>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</si>
  <si>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</si>
  <si>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</si>
  <si>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</si>
  <si>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</si>
  <si>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</si>
  <si>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</si>
  <si>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</si>
  <si>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</si>
  <si>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</si>
  <si>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</si>
  <si>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</si>
  <si>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</si>
  <si>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</si>
  <si>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</si>
  <si>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</si>
  <si>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</si>
  <si>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</si>
  <si>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</si>
  <si>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</si>
  <si>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</si>
  <si>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</si>
  <si>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</si>
  <si>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</si>
  <si>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</si>
  <si>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</si>
  <si>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</si>
  <si>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</si>
  <si>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</si>
  <si>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</si>
  <si>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</si>
  <si>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</si>
  <si>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</si>
  <si>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</si>
  <si>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</si>
  <si>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</si>
  <si>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</si>
  <si>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</si>
  <si>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</si>
  <si>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</si>
  <si>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</si>
  <si>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</si>
  <si>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</si>
  <si>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</si>
  <si>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</si>
  <si>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</si>
  <si>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</si>
  <si>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</si>
  <si>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</si>
  <si>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</si>
  <si>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</si>
  <si>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</si>
  <si>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</si>
  <si>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</si>
  <si>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</si>
  <si>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</si>
  <si>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</si>
  <si>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</si>
  <si>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</si>
  <si>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</si>
  <si>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</si>
  <si>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</si>
  <si>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</si>
  <si>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</si>
  <si>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</si>
  <si>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</si>
  <si>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</si>
  <si>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</si>
  <si>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</si>
  <si>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</si>
  <si>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</si>
  <si>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</si>
  <si>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</si>
  <si>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</si>
  <si>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</si>
  <si>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</si>
  <si>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</si>
  <si>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</si>
  <si>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</si>
  <si>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</si>
  <si>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</si>
  <si>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</si>
  <si>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</si>
  <si>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</si>
  <si>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</si>
  <si>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</si>
  <si>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</si>
  <si>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</si>
  <si>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</si>
  <si>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</si>
  <si>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</si>
  <si>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</si>
  <si>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</si>
  <si>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</si>
  <si>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</si>
  <si>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</si>
  <si>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</si>
  <si>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</si>
  <si>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</si>
  <si>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</si>
  <si>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</si>
  <si>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</si>
  <si>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</si>
  <si>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</si>
  <si>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</si>
  <si>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</si>
  <si>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</si>
  <si>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</si>
  <si>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</si>
  <si>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</si>
  <si>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</si>
  <si>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</si>
  <si>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</si>
  <si>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</si>
  <si>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</si>
  <si>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</si>
  <si>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</si>
  <si>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</si>
  <si>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</si>
  <si>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</si>
  <si>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</si>
  <si>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</si>
  <si>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</si>
  <si>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</si>
  <si>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</si>
  <si>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</si>
  <si>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</si>
  <si>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</si>
  <si>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</si>
  <si>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</si>
  <si>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</si>
  <si>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</si>
  <si>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</si>
  <si>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</si>
  <si>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</si>
  <si>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</si>
  <si>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</si>
  <si>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</si>
  <si>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</si>
  <si>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</si>
  <si>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</si>
  <si>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</si>
  <si>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</si>
  <si>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</si>
  <si>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</si>
  <si>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</si>
  <si>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</si>
  <si>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</si>
  <si>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</si>
  <si>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</si>
  <si>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</si>
  <si>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</si>
  <si>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</si>
  <si>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</si>
  <si>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</si>
  <si>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</si>
  <si>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</si>
  <si>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</si>
  <si>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</si>
  <si>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</si>
  <si>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</si>
  <si>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</si>
  <si>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</si>
  <si>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</si>
  <si>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</si>
  <si>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</si>
  <si>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</si>
  <si>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</si>
  <si>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</si>
  <si>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</si>
  <si>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</si>
  <si>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</si>
  <si>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</si>
  <si>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</si>
  <si>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</si>
  <si>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</si>
  <si>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</si>
  <si>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</si>
  <si>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</si>
  <si>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</si>
  <si>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</si>
  <si>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</si>
  <si>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</si>
  <si>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</si>
  <si>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</si>
  <si>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</si>
  <si>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</si>
  <si>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</si>
  <si>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</si>
  <si>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</si>
  <si>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</si>
  <si>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</si>
  <si>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</si>
  <si>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</si>
  <si>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</si>
  <si>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</si>
  <si>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</si>
  <si>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</si>
  <si>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</si>
  <si>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</si>
  <si>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</si>
  <si>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</si>
  <si>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</si>
  <si>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</si>
  <si>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</si>
  <si>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</si>
  <si>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</si>
  <si>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</si>
  <si>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</si>
  <si>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</si>
  <si>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</si>
  <si>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</si>
  <si>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</si>
  <si>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</si>
  <si>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</si>
  <si>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</si>
  <si>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</si>
  <si>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</si>
  <si>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</si>
  <si>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</si>
  <si>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</si>
  <si>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</si>
  <si>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</si>
  <si>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</si>
  <si>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</si>
  <si>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</si>
  <si>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</si>
  <si>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</si>
  <si>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</si>
  <si>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</si>
  <si>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</si>
  <si>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</si>
  <si>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</si>
  <si>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</si>
  <si>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</si>
  <si>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</si>
  <si>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</si>
  <si>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</si>
  <si>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</si>
  <si>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</si>
  <si>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</si>
  <si>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</si>
  <si>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</si>
  <si>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</si>
  <si>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</si>
  <si>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</si>
  <si>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</si>
  <si>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</si>
  <si>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</si>
  <si>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</si>
  <si>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</si>
  <si>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</si>
  <si>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</si>
  <si>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</si>
  <si>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</si>
  <si>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</si>
  <si>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</si>
  <si>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</si>
  <si>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</si>
  <si>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</si>
  <si>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</si>
  <si>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</si>
  <si>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</si>
  <si>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</si>
  <si>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</si>
  <si>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</si>
  <si>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</si>
  <si>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</si>
  <si>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</si>
  <si>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</si>
  <si>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</si>
  <si>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</si>
  <si>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</si>
  <si>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</si>
  <si>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</si>
  <si>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</si>
  <si>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</si>
  <si>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</si>
  <si>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</si>
  <si>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</si>
  <si>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</si>
  <si>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</si>
  <si>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</si>
  <si>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</si>
  <si>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</si>
  <si>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</si>
  <si>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</si>
  <si>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</si>
  <si>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</si>
  <si>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</si>
  <si>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</si>
  <si>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</si>
  <si>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</si>
  <si>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</si>
  <si>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</si>
  <si>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</si>
  <si>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</si>
  <si>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</si>
  <si>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</si>
  <si>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</si>
  <si>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</si>
  <si>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</si>
  <si>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</si>
  <si>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</si>
  <si>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</si>
  <si>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</si>
  <si>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</si>
  <si>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</si>
  <si>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</si>
  <si>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</si>
  <si>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</si>
  <si>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</si>
  <si>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</si>
  <si>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</si>
  <si>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</si>
  <si>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</si>
  <si>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</si>
  <si>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</si>
  <si>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</si>
  <si>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</si>
  <si>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</si>
  <si>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</si>
  <si>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</si>
  <si>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</si>
  <si>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</si>
  <si>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</si>
  <si>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</si>
  <si>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</si>
  <si>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</si>
  <si>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</si>
  <si>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</si>
  <si>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</si>
  <si>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</si>
  <si>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</si>
  <si>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</si>
  <si>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</si>
  <si>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</si>
  <si>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</si>
  <si>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</si>
  <si>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</si>
  <si>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</si>
  <si>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</si>
  <si>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</si>
  <si>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</si>
  <si>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</si>
  <si>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</si>
  <si>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</si>
  <si>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</si>
  <si>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</si>
  <si>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</si>
  <si>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</si>
  <si>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</si>
  <si>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</si>
  <si>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</si>
  <si>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</si>
  <si>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</si>
  <si>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</si>
  <si>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</si>
  <si>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</si>
  <si>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</si>
  <si>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</si>
  <si>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</si>
  <si>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</si>
  <si>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</si>
  <si>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</si>
  <si>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</si>
  <si>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</si>
  <si>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</si>
  <si>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</si>
  <si>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</si>
  <si>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</si>
  <si>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</si>
  <si>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</si>
  <si>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</si>
  <si>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</si>
  <si>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</si>
  <si>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</si>
  <si>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</si>
  <si>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</si>
  <si>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</si>
  <si>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</si>
  <si>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</si>
  <si>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</si>
  <si>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</si>
  <si>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</si>
  <si>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</si>
  <si>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</si>
  <si>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</si>
  <si>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</si>
  <si>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</si>
  <si>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</si>
  <si>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</si>
  <si>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</si>
  <si>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</si>
  <si>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</si>
  <si>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</si>
  <si>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</si>
  <si>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</si>
  <si>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</si>
  <si>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</si>
  <si>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</si>
  <si>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</si>
  <si>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</si>
  <si>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</si>
  <si>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</si>
  <si>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</si>
  <si>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</si>
  <si>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</si>
  <si>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</si>
  <si>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</si>
  <si>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</si>
  <si>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</si>
  <si>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</si>
  <si>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</si>
  <si>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</si>
  <si>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</si>
  <si>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</si>
  <si>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</si>
  <si>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</si>
  <si>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</si>
  <si>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</si>
  <si>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</si>
  <si>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</si>
  <si>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</si>
  <si>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</si>
  <si>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</si>
  <si>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</si>
  <si>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</si>
  <si>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</si>
  <si>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</si>
  <si>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</si>
  <si>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</si>
  <si>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</si>
  <si>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</si>
  <si>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</si>
  <si>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</si>
  <si>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</si>
  <si>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</si>
  <si>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</si>
  <si>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</si>
  <si>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</si>
  <si>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</si>
  <si>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</si>
  <si>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</si>
  <si>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</si>
  <si>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</si>
  <si>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</si>
  <si>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</si>
  <si>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</si>
  <si>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</si>
  <si>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</si>
  <si>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</si>
  <si>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</si>
  <si>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</si>
  <si>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</si>
  <si>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</si>
  <si>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</si>
  <si>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</si>
  <si>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</si>
  <si>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</si>
  <si>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</si>
  <si>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</si>
  <si>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</si>
  <si>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</si>
  <si>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</si>
  <si>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</si>
  <si>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</si>
  <si>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</si>
  <si>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</si>
  <si>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</si>
  <si>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</si>
  <si>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</si>
  <si>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</si>
  <si>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</si>
  <si>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</si>
  <si>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</si>
  <si>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</si>
  <si>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</si>
  <si>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</si>
  <si>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</si>
  <si>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</si>
  <si>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</si>
  <si>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</si>
  <si>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</si>
  <si>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</si>
  <si>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</si>
  <si>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</si>
  <si>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</si>
  <si>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</si>
  <si>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</si>
  <si>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</si>
  <si>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</si>
  <si>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</si>
  <si>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</si>
  <si>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</si>
  <si>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</si>
  <si>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</si>
  <si>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</si>
  <si>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</si>
  <si>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</si>
  <si>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</si>
  <si>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</si>
  <si>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</si>
  <si>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</si>
  <si>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</si>
  <si>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</si>
  <si>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</si>
  <si>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</si>
  <si>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</si>
  <si>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</si>
  <si>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</si>
  <si>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</si>
  <si>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</si>
  <si>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</si>
  <si>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</si>
  <si>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</si>
  <si>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</si>
  <si>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</si>
  <si>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</si>
  <si>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</si>
  <si>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</si>
  <si>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</si>
  <si>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</si>
  <si>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</si>
  <si>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</si>
  <si>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</si>
  <si>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</si>
  <si>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</si>
  <si>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</si>
  <si>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</si>
  <si>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</si>
  <si>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</si>
  <si>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</si>
  <si>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</si>
  <si>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</si>
  <si>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</si>
  <si>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</si>
  <si>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</si>
  <si>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</si>
  <si>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</si>
  <si>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</si>
  <si>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</si>
  <si>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</si>
  <si>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</si>
  <si>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</si>
  <si>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</si>
  <si>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</si>
  <si>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</si>
  <si>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</si>
  <si>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</si>
  <si>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</si>
  <si>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</si>
  <si>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</si>
  <si>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</si>
  <si>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</si>
  <si>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</si>
  <si>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</si>
  <si>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</si>
  <si>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</si>
  <si>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</si>
  <si>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</si>
  <si>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</si>
  <si>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</si>
  <si>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</si>
  <si>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</si>
  <si>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</si>
  <si>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</si>
  <si>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</si>
  <si>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</si>
  <si>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</si>
  <si>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</si>
  <si>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</si>
  <si>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</si>
  <si>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</si>
  <si>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</si>
  <si>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</si>
  <si>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</si>
  <si>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</si>
  <si>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</si>
  <si>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</si>
  <si>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</si>
  <si>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</si>
  <si>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</si>
  <si>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</si>
  <si>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</si>
  <si>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</si>
  <si>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</si>
  <si>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</si>
  <si>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</si>
  <si>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</si>
  <si>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</si>
  <si>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</si>
  <si>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</si>
  <si>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</si>
  <si>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</si>
  <si>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</si>
  <si>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</si>
  <si>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</si>
  <si>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</si>
  <si>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</si>
  <si>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</si>
  <si>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</si>
  <si>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</si>
  <si>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</si>
  <si>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</si>
  <si>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</si>
  <si>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</si>
  <si>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</si>
  <si>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</si>
  <si>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</si>
  <si>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</si>
  <si>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</si>
  <si>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</si>
  <si>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</si>
  <si>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</si>
  <si>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</si>
  <si>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</si>
  <si>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</si>
  <si>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</si>
  <si>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</si>
  <si>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</si>
  <si>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</si>
  <si>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</si>
  <si>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</si>
  <si>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</si>
  <si>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</si>
  <si>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</si>
  <si>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</si>
  <si>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</si>
  <si>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</si>
  <si>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</si>
  <si>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</si>
  <si>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</si>
  <si>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</si>
  <si>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</si>
  <si>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</si>
  <si>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</si>
  <si>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</si>
  <si>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</si>
  <si>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</si>
  <si>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</si>
  <si>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</si>
  <si>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</si>
  <si>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</si>
  <si>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</si>
  <si>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</si>
  <si>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</si>
  <si>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</si>
  <si>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</si>
  <si>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</si>
  <si>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</si>
  <si>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</si>
  <si>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</si>
  <si>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</si>
  <si>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</si>
  <si>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</si>
  <si>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</si>
  <si>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</si>
  <si>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</si>
  <si>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</si>
  <si>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</si>
  <si>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</si>
  <si>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</si>
  <si>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</si>
  <si>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</si>
  <si>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</si>
  <si>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</si>
  <si>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</si>
  <si>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</si>
  <si>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</si>
  <si>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</si>
  <si>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</si>
  <si>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</si>
  <si>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</si>
  <si>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</si>
  <si>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</si>
  <si>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</si>
  <si>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</si>
  <si>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</si>
  <si>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</si>
  <si>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</si>
  <si>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</si>
  <si>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</si>
  <si>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</si>
  <si>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</si>
  <si>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</si>
  <si>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</si>
  <si>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</si>
  <si>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</si>
  <si>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</si>
  <si>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</si>
  <si>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</si>
  <si>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</si>
  <si>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</si>
  <si>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</si>
  <si>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</si>
  <si>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</si>
  <si>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</si>
  <si>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</si>
  <si>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</si>
  <si>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</si>
  <si>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</si>
  <si>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</si>
  <si>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</si>
  <si>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</si>
  <si>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</si>
  <si>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</si>
  <si>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</si>
  <si>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</si>
  <si>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</si>
  <si>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</si>
  <si>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</si>
  <si>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</si>
  <si>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</si>
  <si>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</si>
  <si>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</si>
  <si>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</si>
  <si>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</si>
  <si>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</si>
  <si>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</si>
  <si>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</si>
  <si>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</si>
  <si>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</si>
  <si>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</si>
  <si>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</si>
  <si>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</si>
  <si>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</si>
  <si>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</si>
  <si>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</si>
  <si>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</si>
  <si>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</si>
  <si>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</si>
  <si>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</si>
  <si>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</si>
  <si>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</si>
  <si>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</si>
  <si>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</si>
  <si>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</si>
  <si>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</si>
  <si>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</si>
  <si>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</si>
  <si>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</si>
  <si>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</si>
  <si>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</si>
  <si>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</si>
  <si>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</si>
  <si>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</si>
  <si>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</si>
  <si>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</si>
  <si>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</si>
  <si>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</si>
  <si>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</si>
  <si>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</si>
  <si>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</si>
  <si>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</si>
  <si>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</si>
  <si>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</si>
  <si>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</si>
  <si>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</si>
  <si>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</si>
  <si>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</si>
  <si>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</si>
  <si>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</si>
  <si>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</si>
  <si>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</si>
  <si>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</si>
  <si>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</si>
  <si>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</si>
  <si>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</si>
  <si>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</si>
  <si>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</si>
  <si>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</si>
  <si>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</si>
  <si>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</si>
  <si>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</si>
  <si>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</si>
  <si>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</si>
  <si>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</si>
  <si>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</si>
  <si>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</si>
  <si>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</si>
  <si>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</si>
  <si>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</si>
  <si>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</si>
  <si>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</si>
  <si>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</si>
  <si>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</si>
  <si>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</si>
  <si>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</si>
  <si>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</si>
  <si>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</si>
  <si>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</si>
  <si>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</si>
  <si>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</si>
  <si>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</si>
  <si>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</si>
  <si>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</si>
  <si>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</si>
  <si>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</si>
  <si>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</si>
  <si>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</si>
  <si>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</si>
  <si>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</si>
  <si>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</si>
  <si>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</si>
  <si>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</si>
  <si>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</si>
  <si>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</si>
  <si>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</si>
  <si>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</si>
  <si>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</si>
  <si>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</si>
  <si>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</si>
  <si>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</si>
  <si>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</si>
  <si>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</si>
  <si>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</si>
  <si>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</si>
  <si>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</si>
  <si>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</si>
  <si>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</si>
  <si>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</si>
  <si>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</si>
  <si>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</si>
  <si>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</si>
  <si>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</si>
  <si>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</si>
  <si>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</si>
  <si>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</si>
  <si>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</si>
  <si>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</si>
  <si>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</si>
  <si>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</si>
  <si>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</si>
  <si>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</si>
  <si>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</si>
  <si>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</si>
  <si>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</si>
  <si>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</si>
  <si>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</si>
  <si>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</si>
  <si>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</si>
  <si>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</si>
  <si>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</si>
  <si>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</si>
  <si>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</si>
  <si>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</si>
  <si>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</si>
  <si>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</si>
  <si>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</si>
  <si>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</si>
  <si>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</si>
  <si>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</si>
  <si>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</si>
  <si>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</si>
  <si>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</si>
  <si>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</si>
  <si>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</si>
  <si>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</si>
  <si>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</si>
  <si>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</si>
  <si>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</si>
  <si>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</si>
  <si>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</si>
  <si>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</si>
  <si>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</si>
  <si>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</si>
  <si>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</si>
  <si>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</si>
  <si>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</si>
  <si>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</si>
  <si>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</si>
  <si>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</si>
  <si>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</si>
  <si>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</si>
  <si>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</si>
  <si>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</si>
  <si>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</si>
  <si>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</si>
  <si>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</si>
  <si>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</si>
  <si>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</si>
  <si>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</si>
  <si>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</si>
  <si>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</si>
  <si>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</si>
  <si>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</si>
  <si>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</si>
  <si>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</si>
  <si>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</si>
  <si>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</si>
  <si>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</si>
  <si>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</si>
  <si>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</si>
  <si>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</si>
  <si>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</si>
  <si>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</si>
  <si>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</si>
  <si>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</si>
  <si>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</si>
  <si>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</si>
  <si>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</si>
  <si>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</si>
  <si>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</si>
  <si>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</si>
  <si>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</si>
  <si>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</si>
  <si>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</si>
  <si>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</si>
  <si>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</si>
  <si>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</si>
  <si>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</si>
  <si>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</si>
  <si>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</si>
  <si>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</si>
  <si>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</si>
  <si>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</si>
  <si>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</si>
  <si>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</si>
  <si>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</si>
  <si>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</si>
  <si>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</si>
  <si>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</si>
  <si>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</si>
  <si>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</si>
  <si>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</si>
  <si>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</si>
  <si>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</si>
  <si>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</si>
  <si>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</si>
  <si>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</si>
  <si>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</si>
  <si>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</si>
  <si>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</si>
  <si>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</si>
  <si>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</si>
  <si>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</si>
  <si>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</si>
  <si>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</si>
  <si>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</si>
  <si>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</si>
  <si>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</si>
  <si>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</si>
  <si>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</si>
  <si>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</si>
  <si>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</si>
  <si>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</si>
  <si>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</si>
  <si>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</si>
  <si>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</si>
  <si>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</si>
  <si>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</si>
  <si>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</si>
  <si>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</si>
  <si>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</si>
  <si>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</si>
  <si>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</si>
  <si>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</si>
  <si>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</si>
  <si>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</si>
  <si>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</si>
  <si>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</si>
  <si>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</si>
  <si>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</si>
  <si>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</si>
  <si>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</si>
  <si>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</si>
  <si>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</si>
  <si>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</si>
  <si>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</si>
  <si>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</si>
  <si>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</si>
  <si>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</si>
  <si>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</si>
  <si>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</si>
  <si>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</si>
  <si>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</si>
  <si>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</si>
  <si>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</si>
  <si>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</si>
  <si>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</si>
  <si>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</si>
  <si>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</si>
  <si>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</si>
  <si>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</si>
  <si>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</si>
  <si>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</si>
  <si>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</si>
  <si>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</si>
  <si>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</si>
  <si>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</si>
  <si>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</si>
  <si>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</si>
  <si>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</si>
  <si>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</si>
  <si>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</si>
  <si>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</si>
  <si>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</si>
  <si>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</si>
  <si>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</si>
  <si>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</si>
  <si>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</si>
  <si>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</si>
  <si>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</si>
  <si>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</si>
  <si>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</si>
  <si>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</si>
  <si>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</si>
  <si>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</si>
  <si>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</si>
  <si>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</si>
  <si>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</si>
  <si>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</si>
  <si>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</si>
  <si>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</si>
  <si>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</si>
  <si>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</si>
  <si>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</si>
  <si>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</si>
  <si>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</si>
  <si>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</si>
  <si>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</si>
  <si>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</si>
  <si>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</si>
  <si>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</si>
  <si>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</si>
  <si>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</si>
  <si>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</si>
  <si>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</si>
  <si>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</si>
  <si>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</si>
  <si>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</si>
  <si>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</si>
  <si>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</si>
  <si>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</si>
  <si>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</si>
  <si>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</si>
  <si>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</si>
  <si>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</si>
  <si>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</si>
  <si>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</si>
  <si>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</si>
  <si>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</si>
  <si>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</si>
  <si>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</si>
  <si>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</si>
  <si>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</si>
  <si>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</si>
  <si>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</si>
  <si>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</si>
  <si>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</si>
  <si>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</si>
  <si>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</si>
  <si>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</si>
  <si>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</si>
  <si>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</si>
  <si>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</si>
  <si>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</si>
  <si>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</si>
  <si>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</si>
  <si>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</si>
  <si>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</si>
  <si>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</si>
  <si>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</si>
  <si>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</si>
  <si>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</si>
  <si>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</si>
  <si>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</si>
  <si>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</si>
  <si>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</si>
  <si>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</si>
  <si>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</si>
  <si>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</si>
  <si>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</si>
  <si>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</si>
  <si>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</si>
  <si>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</si>
  <si>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</si>
  <si>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</si>
  <si>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</si>
  <si>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</si>
  <si>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</si>
  <si>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</si>
  <si>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</si>
  <si>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</si>
  <si>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</si>
  <si>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</si>
  <si>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</si>
  <si>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</si>
  <si>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</si>
  <si>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</si>
  <si>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</si>
  <si>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</si>
  <si>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</si>
  <si>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</si>
  <si>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</si>
  <si>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</si>
  <si>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</si>
  <si>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</si>
  <si>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</si>
  <si>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</si>
  <si>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</si>
  <si>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</si>
  <si>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</si>
  <si>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</si>
  <si>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</si>
  <si>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</si>
  <si>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</si>
  <si>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</si>
  <si>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</si>
  <si>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</si>
  <si>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</si>
  <si>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</si>
  <si>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</si>
  <si>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</si>
  <si>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</si>
  <si>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</si>
  <si>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</si>
  <si>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</si>
  <si>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</si>
  <si>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</si>
  <si>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</si>
  <si>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</si>
  <si>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</si>
  <si>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</si>
  <si>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</si>
  <si>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</si>
  <si>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</si>
  <si>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</si>
  <si>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</si>
  <si>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</si>
  <si>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</si>
  <si>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</si>
  <si>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</si>
  <si>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</si>
  <si>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</si>
  <si>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</si>
  <si>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</si>
  <si>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</si>
  <si>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</si>
  <si>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</si>
  <si>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</si>
  <si>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</si>
  <si>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</si>
  <si>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</si>
  <si>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</si>
  <si>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</si>
  <si>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</si>
  <si>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</si>
  <si>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</si>
  <si>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</si>
  <si>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</si>
  <si>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</si>
  <si>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</si>
  <si>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</si>
  <si>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</si>
  <si>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</si>
  <si>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</si>
  <si>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</si>
  <si>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</si>
  <si>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</si>
  <si>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</si>
  <si>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</si>
  <si>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</si>
  <si>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</si>
  <si>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</si>
  <si>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</si>
  <si>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</si>
  <si>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</si>
  <si>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</si>
  <si>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</si>
  <si>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</si>
  <si>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</si>
  <si>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</si>
  <si>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</si>
  <si>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</si>
  <si>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</si>
  <si>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</si>
  <si>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</si>
  <si>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</si>
  <si>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</si>
  <si>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</si>
  <si>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</si>
  <si>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</si>
  <si>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</si>
  <si>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</si>
  <si>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</si>
  <si>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</si>
  <si>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</si>
  <si>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</si>
  <si>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</si>
  <si>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</si>
  <si>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</si>
  <si>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</si>
  <si>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</si>
  <si>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</si>
  <si>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</si>
  <si>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</si>
  <si>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</si>
  <si>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</si>
  <si>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</si>
  <si>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</si>
  <si>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</si>
  <si>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</si>
  <si>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</si>
  <si>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</si>
  <si>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</si>
  <si>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</si>
  <si>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</si>
  <si>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</si>
  <si>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</si>
  <si>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</si>
  <si>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</si>
  <si>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</si>
  <si>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</si>
  <si>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</si>
  <si>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</si>
  <si>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</si>
  <si>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</si>
  <si>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</si>
  <si>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</si>
  <si>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</si>
  <si>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</si>
  <si>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</si>
  <si>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</si>
  <si>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</si>
  <si>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</si>
  <si>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</si>
  <si>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</si>
  <si>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</si>
  <si>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</si>
  <si>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</si>
  <si>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</si>
  <si>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</si>
  <si>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</si>
  <si>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</si>
  <si>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</si>
  <si>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</si>
  <si>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</si>
  <si>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</si>
  <si>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</si>
  <si>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</si>
  <si>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</si>
  <si>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</si>
  <si>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</si>
  <si>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</si>
  <si>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</si>
  <si>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</si>
  <si>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</si>
  <si>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</si>
  <si>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</si>
  <si>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</si>
  <si>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</si>
  <si>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</si>
  <si>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</si>
  <si>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</si>
  <si>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</si>
  <si>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</si>
  <si>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</si>
  <si>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</si>
  <si>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</si>
  <si>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</si>
  <si>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</si>
  <si>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</si>
  <si>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</si>
  <si>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</si>
  <si>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</si>
  <si>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</si>
  <si>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</si>
  <si>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</si>
  <si>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</si>
  <si>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</si>
  <si>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</si>
  <si>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</si>
  <si>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</si>
  <si>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</si>
  <si>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</si>
  <si>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</si>
  <si>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</si>
  <si>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</si>
  <si>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</si>
  <si>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</si>
  <si>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</si>
  <si>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</si>
  <si>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</si>
  <si>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</si>
  <si>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</si>
  <si>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</si>
  <si>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</si>
  <si>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</si>
  <si>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</si>
  <si>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</si>
  <si>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</si>
  <si>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</si>
  <si>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</si>
  <si>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</si>
  <si>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</si>
  <si>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</si>
  <si>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</si>
  <si>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</si>
  <si>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</si>
  <si>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</si>
  <si>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</si>
  <si>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</si>
  <si>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</si>
  <si>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</si>
  <si>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</si>
  <si>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</si>
  <si>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</si>
  <si>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</si>
  <si>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</si>
  <si>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</si>
  <si>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</si>
  <si>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</si>
  <si>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</si>
  <si>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</si>
  <si>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</si>
  <si>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</si>
  <si>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</si>
  <si>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</si>
  <si>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</si>
  <si>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</si>
  <si>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</si>
  <si>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</si>
  <si>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</si>
  <si>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</si>
  <si>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</si>
  <si>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</si>
  <si>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</si>
  <si>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</si>
  <si>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</si>
  <si>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</si>
  <si>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</si>
  <si>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</si>
  <si>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</si>
  <si>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</si>
  <si>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</si>
  <si>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</si>
  <si>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</si>
  <si>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</si>
  <si>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</si>
  <si>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</si>
  <si>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</si>
  <si>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</si>
  <si>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</si>
  <si>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</si>
  <si>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</si>
  <si>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</si>
  <si>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</si>
  <si>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</si>
  <si>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</si>
  <si>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</si>
  <si>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</si>
  <si>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</si>
  <si>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</si>
  <si>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</si>
  <si>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</si>
  <si>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</si>
  <si>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</si>
  <si>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</si>
  <si>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</si>
  <si>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</si>
  <si>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</si>
  <si>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</si>
  <si>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</si>
  <si>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</si>
  <si>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</si>
  <si>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</si>
  <si>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</si>
  <si>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</si>
  <si>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</si>
  <si>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</si>
  <si>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</si>
  <si>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</si>
  <si>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</si>
  <si>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</si>
  <si>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</si>
  <si>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</si>
  <si>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</si>
  <si>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</si>
  <si>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</si>
  <si>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</si>
  <si>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</si>
  <si>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</si>
  <si>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</si>
  <si>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</si>
  <si>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</si>
  <si>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</si>
  <si>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</si>
  <si>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</si>
  <si>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</si>
  <si>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</si>
  <si>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</si>
  <si>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</si>
  <si>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</si>
  <si>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</si>
  <si>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</si>
  <si>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</si>
  <si>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</si>
  <si>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</si>
  <si>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</si>
  <si>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</si>
  <si>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</si>
  <si>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</si>
  <si>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</si>
  <si>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</si>
  <si>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</si>
  <si>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</si>
  <si>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</si>
  <si>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</si>
  <si>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</si>
  <si>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</si>
  <si>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</si>
  <si>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</si>
  <si>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</si>
  <si>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</si>
  <si>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</si>
  <si>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</si>
  <si>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</si>
  <si>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</si>
  <si>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</si>
  <si>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</si>
  <si>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</si>
  <si>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</si>
  <si>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</si>
  <si>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</si>
  <si>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</si>
  <si>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</si>
  <si>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</si>
  <si>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</si>
  <si>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</si>
  <si>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</si>
  <si>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</si>
  <si>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</si>
  <si>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</si>
  <si>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</si>
  <si>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</si>
  <si>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</si>
  <si>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</si>
  <si>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</si>
  <si>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</si>
  <si>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</si>
  <si>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</si>
  <si>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</si>
  <si>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</si>
  <si>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</si>
  <si>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</si>
  <si>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</si>
  <si>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</si>
  <si>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</si>
  <si>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</si>
  <si>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</si>
  <si>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</si>
  <si>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</si>
  <si>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</si>
  <si>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</si>
  <si>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</si>
  <si>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</si>
  <si>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</si>
  <si>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</si>
  <si>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</si>
  <si>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</si>
  <si>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</si>
  <si>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</si>
  <si>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</si>
  <si>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</si>
  <si>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</si>
  <si>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</si>
  <si>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</si>
  <si>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</si>
  <si>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</si>
  <si>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</si>
  <si>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</si>
  <si>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</si>
  <si>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</si>
  <si>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</si>
  <si>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</si>
  <si>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</si>
  <si>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</si>
  <si>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</si>
  <si>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</si>
  <si>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</si>
  <si>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</si>
  <si>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</si>
  <si>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</si>
  <si>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</si>
  <si>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</si>
  <si>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</si>
  <si>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</si>
  <si>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</si>
  <si>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</si>
  <si>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</si>
  <si>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</si>
  <si>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</si>
  <si>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</si>
  <si>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</si>
  <si>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</si>
  <si>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</si>
  <si>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</si>
  <si>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</si>
  <si>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</si>
  <si>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</si>
  <si>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</si>
  <si>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</si>
  <si>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</si>
  <si>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</si>
  <si>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</si>
  <si>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</si>
  <si>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</si>
  <si>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</si>
  <si>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</si>
  <si>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</si>
  <si>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</si>
  <si>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</si>
  <si>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</si>
  <si>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</si>
  <si>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</si>
  <si>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</si>
  <si>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</si>
  <si>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</si>
  <si>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</si>
  <si>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</si>
  <si>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</si>
  <si>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</si>
  <si>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</si>
  <si>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</si>
  <si>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</si>
  <si>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</si>
  <si>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</si>
  <si>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</si>
  <si>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</si>
  <si>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</si>
  <si>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</si>
  <si>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</si>
  <si>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</si>
  <si>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</si>
  <si>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</si>
  <si>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</si>
  <si>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</si>
  <si>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</si>
  <si>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</si>
  <si>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</si>
  <si>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</si>
  <si>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</si>
  <si>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</si>
  <si>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</si>
  <si>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</si>
  <si>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</si>
  <si>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</si>
  <si>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</si>
  <si>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</si>
  <si>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</si>
  <si>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</si>
  <si>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</si>
  <si>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</si>
  <si>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</si>
  <si>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</si>
  <si>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</si>
  <si>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</si>
  <si>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</si>
  <si>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</si>
  <si>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</si>
  <si>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</si>
  <si>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</si>
  <si>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</si>
  <si>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</si>
  <si>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</si>
  <si>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</si>
  <si>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</si>
  <si>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</si>
  <si>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</si>
  <si>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</si>
  <si>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</si>
  <si>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</si>
  <si>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</si>
  <si>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</si>
  <si>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</si>
  <si>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</si>
  <si>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</si>
  <si>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</si>
  <si>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</si>
  <si>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</si>
  <si>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</si>
  <si>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</si>
  <si>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</si>
  <si>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</si>
  <si>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</si>
  <si>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</si>
  <si>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</si>
  <si>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</si>
  <si>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</si>
  <si>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</si>
  <si>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</si>
  <si>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</si>
  <si>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</si>
  <si>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</si>
  <si>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</si>
  <si>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</si>
  <si>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</si>
  <si>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</si>
  <si>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</si>
  <si>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</si>
  <si>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</si>
  <si>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</si>
  <si>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</si>
  <si>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</si>
  <si>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</si>
  <si>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</si>
  <si>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</si>
  <si>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</si>
  <si>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</si>
  <si>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</si>
  <si>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</si>
  <si>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</si>
  <si>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</si>
  <si>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</si>
  <si>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</si>
  <si>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</si>
  <si>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</si>
  <si>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</si>
  <si>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</si>
  <si>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</si>
  <si>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</si>
  <si>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</si>
  <si>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</si>
  <si>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</si>
  <si>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</si>
  <si>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</si>
  <si>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</si>
  <si>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</si>
  <si>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</si>
  <si>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</si>
  <si>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</si>
  <si>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</si>
  <si>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</si>
  <si>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</si>
  <si>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</si>
  <si>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</si>
  <si>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</si>
  <si>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</si>
  <si>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</si>
  <si>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</si>
  <si>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</si>
  <si>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</si>
  <si>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</si>
  <si>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</si>
  <si>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</si>
  <si>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</si>
  <si>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</si>
  <si>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</si>
  <si>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</si>
  <si>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</si>
  <si>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</si>
  <si>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</si>
  <si>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</si>
  <si>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</si>
  <si>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</si>
  <si>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</si>
  <si>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</si>
  <si>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</si>
  <si>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</si>
  <si>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</si>
  <si>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</si>
  <si>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</si>
  <si>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</si>
  <si>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</si>
  <si>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</si>
  <si>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</si>
  <si>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</si>
  <si>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</si>
  <si>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</si>
  <si>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</si>
  <si>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</si>
  <si>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</si>
  <si>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</si>
  <si>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</si>
  <si>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</si>
  <si>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</si>
  <si>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</si>
  <si>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</si>
  <si>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</si>
  <si>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</si>
  <si>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</si>
  <si>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</si>
  <si>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</si>
  <si>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</si>
  <si>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</si>
  <si>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</si>
  <si>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</si>
  <si>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</si>
  <si>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</si>
  <si>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</si>
  <si>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</si>
  <si>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</si>
  <si>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</si>
  <si>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</si>
  <si>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</si>
  <si>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</si>
  <si>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</si>
  <si>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</si>
  <si>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</si>
  <si>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</si>
  <si>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</si>
  <si>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</si>
  <si>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</si>
  <si>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</si>
  <si>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</si>
  <si>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</si>
  <si>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</si>
  <si>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</si>
  <si>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</si>
  <si>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</si>
  <si>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</si>
  <si>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</si>
  <si>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</si>
  <si>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</si>
  <si>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</si>
  <si>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</si>
  <si>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</si>
  <si>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</si>
  <si>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</si>
  <si>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</si>
  <si>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</si>
  <si>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</si>
  <si>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</si>
  <si>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</si>
  <si>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</si>
  <si>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</si>
  <si>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</si>
  <si>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</si>
  <si>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</si>
  <si>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</si>
  <si>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</si>
  <si>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</si>
  <si>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</si>
  <si>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</si>
  <si>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</si>
  <si>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</si>
  <si>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</si>
  <si>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</si>
  <si>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</si>
  <si>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</si>
  <si>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</si>
  <si>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</si>
  <si>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</si>
  <si>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</si>
  <si>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</si>
  <si>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</si>
  <si>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</si>
  <si>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</si>
  <si>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</si>
  <si>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</si>
  <si>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</si>
  <si>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</si>
  <si>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</si>
  <si>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</si>
  <si>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</si>
  <si>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</si>
  <si>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</si>
  <si>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</si>
  <si>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</si>
  <si>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</si>
  <si>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</si>
  <si>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</si>
  <si>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</si>
  <si>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</si>
  <si>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</si>
  <si>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</si>
  <si>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</si>
  <si>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</si>
  <si>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</si>
  <si>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</si>
  <si>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</si>
  <si>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</si>
  <si>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</si>
  <si>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</si>
  <si>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</si>
  <si>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</si>
  <si>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</si>
  <si>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</si>
  <si>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</si>
  <si>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</si>
  <si>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</si>
  <si>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</si>
  <si>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</si>
  <si>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</si>
  <si>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</si>
  <si>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</si>
  <si>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</si>
  <si>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</si>
  <si>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</si>
  <si>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</si>
  <si>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</si>
  <si>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</si>
  <si>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</si>
  <si>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</si>
  <si>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</si>
  <si>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</si>
  <si>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</si>
  <si>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</si>
  <si>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</si>
  <si>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</si>
  <si>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</si>
  <si>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</si>
  <si>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</si>
  <si>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</si>
  <si>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</si>
  <si>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</si>
  <si>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</si>
  <si>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</si>
  <si>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</si>
  <si>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</si>
  <si>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</si>
  <si>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</si>
  <si>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</si>
  <si>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</si>
  <si>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</si>
  <si>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</si>
  <si>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</si>
  <si>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</si>
  <si>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</si>
  <si>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</si>
  <si>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</si>
  <si>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</si>
  <si>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</si>
  <si>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</si>
  <si>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</si>
  <si>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</si>
  <si>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</si>
  <si>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</si>
  <si>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</si>
  <si>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</si>
  <si>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</si>
  <si>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</si>
  <si>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</si>
  <si>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</si>
  <si>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</si>
  <si>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</si>
  <si>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</si>
  <si>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</si>
  <si>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</si>
  <si>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</si>
  <si>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</si>
  <si>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</si>
  <si>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</si>
  <si>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</si>
  <si>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</si>
  <si>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</si>
  <si>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</si>
  <si>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</si>
  <si>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</si>
  <si>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</si>
  <si>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</si>
  <si>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</si>
  <si>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</si>
  <si>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</si>
  <si>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</si>
  <si>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</si>
  <si>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</si>
  <si>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</si>
  <si>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</si>
  <si>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</si>
  <si>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</si>
  <si>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</si>
  <si>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</si>
  <si>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</si>
  <si>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</si>
  <si>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</si>
  <si>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</si>
  <si>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</si>
  <si>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</si>
  <si>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</si>
  <si>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</si>
  <si>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</si>
  <si>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</si>
  <si>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</si>
  <si>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</si>
  <si>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</si>
  <si>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</si>
  <si>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</si>
  <si>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</si>
  <si>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</si>
  <si>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</si>
  <si>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</si>
  <si>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</si>
  <si>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</si>
  <si>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</si>
  <si>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</si>
  <si>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</si>
  <si>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</si>
  <si>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</si>
  <si>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</si>
  <si>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</si>
  <si>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</si>
  <si>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</si>
  <si>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</si>
  <si>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</si>
  <si>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</si>
  <si>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</si>
  <si>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</si>
  <si>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</si>
  <si>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</si>
  <si>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</si>
  <si>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</si>
  <si>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</si>
  <si>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</si>
  <si>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</si>
  <si>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</si>
  <si>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</si>
  <si>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</si>
  <si>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</si>
  <si>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</si>
  <si>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</si>
  <si>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</si>
  <si>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</si>
  <si>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</si>
  <si>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</si>
  <si>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</si>
  <si>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</si>
  <si>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</si>
  <si>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</si>
  <si>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</si>
  <si>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</si>
  <si>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</si>
  <si>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</si>
  <si>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</si>
  <si>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</si>
  <si>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</si>
  <si>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</si>
  <si>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</si>
  <si>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</si>
  <si>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</si>
  <si>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</si>
  <si>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</si>
  <si>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</si>
  <si>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</si>
  <si>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</si>
  <si>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</si>
  <si>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</si>
  <si>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</si>
  <si>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</si>
  <si>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</si>
  <si>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</si>
  <si>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</si>
  <si>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</si>
  <si>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</si>
  <si>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</si>
  <si>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</si>
  <si>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</si>
  <si>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</si>
  <si>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</si>
  <si>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</si>
  <si>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</si>
  <si>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</si>
  <si>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</si>
  <si>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</si>
  <si>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</si>
  <si>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</si>
  <si>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</si>
  <si>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</si>
  <si>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</si>
  <si>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</si>
  <si>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</si>
  <si>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</si>
  <si>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</si>
  <si>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</si>
  <si>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</si>
  <si>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</si>
  <si>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</si>
  <si>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</si>
  <si>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</si>
  <si>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</si>
  <si>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</si>
  <si>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</si>
  <si>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</si>
  <si>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</si>
  <si>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</si>
  <si>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</si>
  <si>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</si>
  <si>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</si>
  <si>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</si>
  <si>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</si>
  <si>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</si>
  <si>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</si>
  <si>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</si>
  <si>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</si>
  <si>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</si>
  <si>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</si>
  <si>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</si>
  <si>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</si>
  <si>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</si>
  <si>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</si>
  <si>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</si>
  <si>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</si>
  <si>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</si>
  <si>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</si>
  <si>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</si>
  <si>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</si>
  <si>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</si>
  <si>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</si>
  <si>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</si>
  <si>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</si>
  <si>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</si>
  <si>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</si>
  <si>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</si>
  <si>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</si>
  <si>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</si>
  <si>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</si>
  <si>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</si>
  <si>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</si>
  <si>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</si>
  <si>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</si>
  <si>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</si>
  <si>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</si>
  <si>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</si>
  <si>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</si>
  <si>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</si>
  <si>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</si>
  <si>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</si>
  <si>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</si>
  <si>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</si>
  <si>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</si>
  <si>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</si>
  <si>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</si>
  <si>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</si>
  <si>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</si>
  <si>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</si>
  <si>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</si>
  <si>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</si>
  <si>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</si>
  <si>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</si>
  <si>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</si>
  <si>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</si>
  <si>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</si>
  <si>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</si>
  <si>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</si>
  <si>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</si>
  <si>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</si>
  <si>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</si>
  <si>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</si>
  <si>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</si>
  <si>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</si>
  <si>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</si>
  <si>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</si>
  <si>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</si>
  <si>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</si>
  <si>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</si>
  <si>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</si>
  <si>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</si>
  <si>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</si>
  <si>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</si>
  <si>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</si>
  <si>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</si>
  <si>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</si>
  <si>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</si>
  <si>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</si>
  <si>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</si>
  <si>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</si>
  <si>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</si>
  <si>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</si>
  <si>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</si>
  <si>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</si>
  <si>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</si>
  <si>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</si>
  <si>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</si>
  <si>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</si>
  <si>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</si>
  <si>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</si>
  <si>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</si>
  <si>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</si>
  <si>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</si>
  <si>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</si>
  <si>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</si>
  <si>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</si>
  <si>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</si>
  <si>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</si>
  <si>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</si>
  <si>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</si>
  <si>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</si>
  <si>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</si>
  <si>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</si>
  <si>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</si>
  <si>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</si>
  <si>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</si>
  <si>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</si>
  <si>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</si>
  <si>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</si>
  <si>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</si>
  <si>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</si>
  <si>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</si>
  <si>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</si>
  <si>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</si>
  <si>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</si>
  <si>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</si>
  <si>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</si>
  <si>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</si>
  <si>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</si>
  <si>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</si>
  <si>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</si>
  <si>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</si>
  <si>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</si>
  <si>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</si>
  <si>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</si>
  <si>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</si>
  <si>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</si>
  <si>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</si>
  <si>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</si>
  <si>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</si>
  <si>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</si>
  <si>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</si>
  <si>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</si>
  <si>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</si>
  <si>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</si>
  <si>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</si>
  <si>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</si>
  <si>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</si>
  <si>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</si>
  <si>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</si>
  <si>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</si>
  <si>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</si>
  <si>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</si>
  <si>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</si>
  <si>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</si>
  <si>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</si>
  <si>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</si>
  <si>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</si>
  <si>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</si>
  <si>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</si>
  <si>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</si>
  <si>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</si>
  <si>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</si>
  <si>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</si>
  <si>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</si>
  <si>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</si>
  <si>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</si>
  <si>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</si>
  <si>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</si>
  <si>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</si>
  <si>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</si>
  <si>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</si>
  <si>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</si>
  <si>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</si>
  <si>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</si>
  <si>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</si>
  <si>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</si>
  <si>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</si>
  <si>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</si>
  <si>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</si>
  <si>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</si>
  <si>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</si>
  <si>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</si>
  <si>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</si>
  <si>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</si>
  <si>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</si>
  <si>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</si>
  <si>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</si>
  <si>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</si>
  <si>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</si>
  <si>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</si>
  <si>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</si>
  <si>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</si>
  <si>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</si>
  <si>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</si>
  <si>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</si>
  <si>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</si>
  <si>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</si>
  <si>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</si>
  <si>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</si>
  <si>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</si>
  <si>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</si>
  <si>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</si>
  <si>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</si>
  <si>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</si>
  <si>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</si>
  <si>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</si>
  <si>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</si>
  <si>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</si>
  <si>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</si>
  <si>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</si>
  <si>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</si>
  <si>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</si>
  <si>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</si>
  <si>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</si>
  <si>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</si>
  <si>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</si>
  <si>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</si>
  <si>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</si>
  <si>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</si>
  <si>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</si>
  <si>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</si>
  <si>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</si>
  <si>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</si>
  <si>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</si>
  <si>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</si>
  <si>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</si>
  <si>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</si>
  <si>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</si>
  <si>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</si>
  <si>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</si>
  <si>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</si>
  <si>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</si>
  <si>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</si>
  <si>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</si>
  <si>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</si>
  <si>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</si>
  <si>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</si>
  <si>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</si>
  <si>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</si>
  <si>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</si>
  <si>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</si>
  <si>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</si>
  <si>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</si>
  <si>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</si>
  <si>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</si>
  <si>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</si>
  <si>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</si>
  <si>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</si>
  <si>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</si>
  <si>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</si>
  <si>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</si>
  <si>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</si>
  <si>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</si>
  <si>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</si>
  <si>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</si>
  <si>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</si>
  <si>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</si>
  <si>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</si>
  <si>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</si>
  <si>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</si>
  <si>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</si>
  <si>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</si>
  <si>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</si>
  <si>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</si>
  <si>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</si>
  <si>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</si>
  <si>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</si>
  <si>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</si>
  <si>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</si>
  <si>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</si>
  <si>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</si>
  <si>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</si>
  <si>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</si>
  <si>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</si>
  <si>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</si>
  <si>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</si>
  <si>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</si>
  <si>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</si>
  <si>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</si>
  <si>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</si>
  <si>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</si>
  <si>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</si>
  <si>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</si>
  <si>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</si>
  <si>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</si>
  <si>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</si>
  <si>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</si>
  <si>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</si>
  <si>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</si>
  <si>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</si>
  <si>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</si>
  <si>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</si>
  <si>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</si>
  <si>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</si>
  <si>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</si>
  <si>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</si>
  <si>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</si>
  <si>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</si>
  <si>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</si>
  <si>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</si>
  <si>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</si>
  <si>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</si>
  <si>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</si>
  <si>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</si>
  <si>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</si>
  <si>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</si>
  <si>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</si>
  <si>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</si>
  <si>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</si>
  <si>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</si>
  <si>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</si>
  <si>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</si>
  <si>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</si>
  <si>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</si>
  <si>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</si>
  <si>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</si>
  <si>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</si>
  <si>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</si>
  <si>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</si>
  <si>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</si>
  <si>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</si>
  <si>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</si>
  <si>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</si>
  <si>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</si>
  <si>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</si>
  <si>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</si>
  <si>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</si>
  <si>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</si>
  <si>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</si>
  <si>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</si>
  <si>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</si>
  <si>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</si>
  <si>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</si>
  <si>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</si>
  <si>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</si>
  <si>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</si>
  <si>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</si>
  <si>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</si>
  <si>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</si>
  <si>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</si>
  <si>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</si>
  <si>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</si>
  <si>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</si>
  <si>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</si>
  <si>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</si>
  <si>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</si>
  <si>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</si>
  <si>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</si>
  <si>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</si>
  <si>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</si>
  <si>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</si>
  <si>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</si>
  <si>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</si>
  <si>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</si>
  <si>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</si>
  <si>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</si>
  <si>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</si>
  <si>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</si>
  <si>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</si>
  <si>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</si>
  <si>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</si>
  <si>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</si>
  <si>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</si>
  <si>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</si>
  <si>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</si>
  <si>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</si>
  <si>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</si>
  <si>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</si>
  <si>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</si>
  <si>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</si>
  <si>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</si>
  <si>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</si>
  <si>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</si>
  <si>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</si>
  <si>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</si>
  <si>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</si>
  <si>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</si>
  <si>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</si>
  <si>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</si>
  <si>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</si>
  <si>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</si>
  <si>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</si>
  <si>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</si>
  <si>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</si>
  <si>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</si>
  <si>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</si>
  <si>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</si>
  <si>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</si>
  <si>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</si>
  <si>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</si>
  <si>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</si>
  <si>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</si>
  <si>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</si>
  <si>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</si>
  <si>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</si>
  <si>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</si>
  <si>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</si>
  <si>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</si>
  <si>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</si>
  <si>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</si>
  <si>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</si>
  <si>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</si>
  <si>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</si>
  <si>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</si>
  <si>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</si>
  <si>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</si>
  <si>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</si>
  <si>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</si>
  <si>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</si>
  <si>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</si>
  <si>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</si>
  <si>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</si>
  <si>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</si>
  <si>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</si>
  <si>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</si>
  <si>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</si>
  <si>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</si>
  <si>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</si>
  <si>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</si>
  <si>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</si>
  <si>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</si>
  <si>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</si>
  <si>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</si>
  <si>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</si>
  <si>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</si>
  <si>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</si>
  <si>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</si>
  <si>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</si>
  <si>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</si>
  <si>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</si>
  <si>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</si>
  <si>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</si>
  <si>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</si>
  <si>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</si>
  <si>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</si>
  <si>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</si>
  <si>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</si>
  <si>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</si>
  <si>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</si>
  <si>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</si>
  <si>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</si>
  <si>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</si>
  <si>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</si>
  <si>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</si>
  <si>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</si>
  <si>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</si>
  <si>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</si>
  <si>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</si>
  <si>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</si>
  <si>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</si>
  <si>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</si>
  <si>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</si>
  <si>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</si>
  <si>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</si>
  <si>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</si>
  <si>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</si>
  <si>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</si>
  <si>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</si>
  <si>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</si>
  <si>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</si>
  <si>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</si>
  <si>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</si>
  <si>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</si>
  <si>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</si>
  <si>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</si>
  <si>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</si>
  <si>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</si>
  <si>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</si>
  <si>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</si>
  <si>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</si>
  <si>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</si>
  <si>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</si>
  <si>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</si>
  <si>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</si>
  <si>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</si>
  <si>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</si>
  <si>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</si>
  <si>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</si>
  <si>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</si>
  <si>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</si>
  <si>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</si>
  <si>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</si>
  <si>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</si>
  <si>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</si>
  <si>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</si>
  <si>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</si>
  <si>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</si>
  <si>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</si>
  <si>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</si>
  <si>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</si>
  <si>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</si>
  <si>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</si>
  <si>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</si>
  <si>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</si>
  <si>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</si>
  <si>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</si>
  <si>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</si>
  <si>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</si>
  <si>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</si>
  <si>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</si>
  <si>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</si>
  <si>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</si>
  <si>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</si>
  <si>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</si>
  <si>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</si>
  <si>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</si>
  <si>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</si>
  <si>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</si>
  <si>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</si>
  <si>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</si>
  <si>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</si>
  <si>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</si>
  <si>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</si>
  <si>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</si>
  <si>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</si>
  <si>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</si>
  <si>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</si>
  <si>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</si>
  <si>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</si>
  <si>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</si>
  <si>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</si>
  <si>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</si>
  <si>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</si>
  <si>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</si>
  <si>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</si>
  <si>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</si>
  <si>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</si>
  <si>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</si>
  <si>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</si>
  <si>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</si>
  <si>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</si>
  <si>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</si>
  <si>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</si>
  <si>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</si>
  <si>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</si>
  <si>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</si>
  <si>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</si>
  <si>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</si>
  <si>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</si>
  <si>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</si>
  <si>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</si>
  <si>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</si>
  <si>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</si>
  <si>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</si>
  <si>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</si>
  <si>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</si>
  <si>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</si>
  <si>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</si>
  <si>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</si>
  <si>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</si>
  <si>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</si>
  <si>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</si>
  <si>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</si>
  <si>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</si>
  <si>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</si>
  <si>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</si>
  <si>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</si>
  <si>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</si>
  <si>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</si>
  <si>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</si>
  <si>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</si>
  <si>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</si>
  <si>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</si>
  <si>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</si>
  <si>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</si>
  <si>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</si>
  <si>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</si>
  <si>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</si>
  <si>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</si>
  <si>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</si>
  <si>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</si>
  <si>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</si>
  <si>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</si>
  <si>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</si>
  <si>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</si>
  <si>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</si>
  <si>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</si>
  <si>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</si>
  <si>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</si>
  <si>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</si>
  <si>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</si>
  <si>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</si>
  <si>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</si>
  <si>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</si>
  <si>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</si>
  <si>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</si>
  <si>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</si>
  <si>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</si>
  <si>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</si>
  <si>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</si>
  <si>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</si>
  <si>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</si>
  <si>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</si>
  <si>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</si>
  <si>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</si>
  <si>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</si>
  <si>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</si>
  <si>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</si>
  <si>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</si>
  <si>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</si>
  <si>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</si>
  <si>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</si>
  <si>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</si>
  <si>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</si>
  <si>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</si>
  <si>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</si>
  <si>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</si>
  <si>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</si>
  <si>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</si>
  <si>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</si>
  <si>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</si>
  <si>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</si>
  <si>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</si>
  <si>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</si>
  <si>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</si>
  <si>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</si>
  <si>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</si>
  <si>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</si>
  <si>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</si>
  <si>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</si>
  <si>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</si>
  <si>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</si>
  <si>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</si>
  <si>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</si>
  <si>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</si>
  <si>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</si>
  <si>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</si>
  <si>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</si>
  <si>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</si>
  <si>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</si>
  <si>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</si>
  <si>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</si>
  <si>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</si>
  <si>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</si>
  <si>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</si>
  <si>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</si>
  <si>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</si>
  <si>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</si>
  <si>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</si>
  <si>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</si>
  <si>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</si>
  <si>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</si>
  <si>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</si>
  <si>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</si>
  <si>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</si>
  <si>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</si>
  <si>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</si>
  <si>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</si>
  <si>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</si>
  <si>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</si>
  <si>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</si>
  <si>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</si>
  <si>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</si>
  <si>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</si>
  <si>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</si>
  <si>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</si>
  <si>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</si>
  <si>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</si>
  <si>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</si>
  <si>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</si>
  <si>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</si>
  <si>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</si>
  <si>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</si>
  <si>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</si>
  <si>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</si>
  <si>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</si>
  <si>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</si>
  <si>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</si>
  <si>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</si>
  <si>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</si>
  <si>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</si>
  <si>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</si>
  <si>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</si>
  <si>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</si>
  <si>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</si>
  <si>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</si>
  <si>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</si>
  <si>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</si>
  <si>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</si>
  <si>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</si>
  <si>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</si>
  <si>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</si>
  <si>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</si>
  <si>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</si>
  <si>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</si>
  <si>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</si>
  <si>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</si>
  <si>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</si>
  <si>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</si>
  <si>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</si>
  <si>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</si>
  <si>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</si>
  <si>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</si>
  <si>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</si>
  <si>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</si>
  <si>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</si>
  <si>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</si>
  <si>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</si>
  <si>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</si>
  <si>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</si>
  <si>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</si>
  <si>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</si>
  <si>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</si>
  <si>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</si>
  <si>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</si>
  <si>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</si>
  <si>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</si>
  <si>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</si>
  <si>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</si>
  <si>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</si>
  <si>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</si>
  <si>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</si>
  <si>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</si>
  <si>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</si>
  <si>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</si>
  <si>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</si>
  <si>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</si>
  <si>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</si>
  <si>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</si>
  <si>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</si>
  <si>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</si>
  <si>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</si>
  <si>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</si>
  <si>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</si>
  <si>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</si>
  <si>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</si>
  <si>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</si>
  <si>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</si>
  <si>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</si>
  <si>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</si>
  <si>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</si>
  <si>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</si>
  <si>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</si>
  <si>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</si>
  <si>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</si>
  <si>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</si>
  <si>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</si>
  <si>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</si>
  <si>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</si>
  <si>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</si>
  <si>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</si>
  <si>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</si>
  <si>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</si>
  <si>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</si>
  <si>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</si>
  <si>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</si>
  <si>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</si>
  <si>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</si>
  <si>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</si>
  <si>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</si>
  <si>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</si>
  <si>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</si>
  <si>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</si>
  <si>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</si>
  <si>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</si>
  <si>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</si>
  <si>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</si>
  <si>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</si>
  <si>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</si>
  <si>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</si>
  <si>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</si>
  <si>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</si>
  <si>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</si>
  <si>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</si>
  <si>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</si>
  <si>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</si>
  <si>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</si>
  <si>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</si>
  <si>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</si>
  <si>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</si>
  <si>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</si>
  <si>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</si>
  <si>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</si>
  <si>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</si>
  <si>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</si>
  <si>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</si>
  <si>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</si>
  <si>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</si>
  <si>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</si>
  <si>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</si>
  <si>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</si>
  <si>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</si>
  <si>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</si>
  <si>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</si>
  <si>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</si>
  <si>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</si>
  <si>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</si>
  <si>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</si>
  <si>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</si>
  <si>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</si>
  <si>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</si>
  <si>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</si>
  <si>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</si>
  <si>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</si>
  <si>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</si>
  <si>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</si>
  <si>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</si>
  <si>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</si>
  <si>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</si>
  <si>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</si>
  <si>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</si>
  <si>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</si>
  <si>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</si>
  <si>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</si>
  <si>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</si>
  <si>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</si>
  <si>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</si>
  <si>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</si>
  <si>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</si>
  <si>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</si>
  <si>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</si>
  <si>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</si>
  <si>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</si>
  <si>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</si>
  <si>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</si>
  <si>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</si>
  <si>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</si>
  <si>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</si>
  <si>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</si>
  <si>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</si>
  <si>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</si>
  <si>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</si>
  <si>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</si>
  <si>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</si>
  <si>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</si>
  <si>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</si>
  <si>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</si>
  <si>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</si>
  <si>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</si>
  <si>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</si>
  <si>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</si>
  <si>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</si>
  <si>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</si>
  <si>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</si>
  <si>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</si>
  <si>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</si>
  <si>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</si>
  <si>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</si>
  <si>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</si>
  <si>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</si>
  <si>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</si>
  <si>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</si>
  <si>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</si>
  <si>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</si>
  <si>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</si>
  <si>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</si>
  <si>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</si>
  <si>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</si>
  <si>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</si>
  <si>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</si>
  <si>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</si>
  <si>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</si>
  <si>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</si>
  <si>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</si>
  <si>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</si>
  <si>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</si>
  <si>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</si>
  <si>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</si>
  <si>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</si>
  <si>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</si>
  <si>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</si>
  <si>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</si>
  <si>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</si>
  <si>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</si>
  <si>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</si>
  <si>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</si>
  <si>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</si>
  <si>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</si>
  <si>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</si>
  <si>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</si>
  <si>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</si>
  <si>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</si>
  <si>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</si>
  <si>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</si>
  <si>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</si>
  <si>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</si>
  <si>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</si>
  <si>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</si>
  <si>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</si>
  <si>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</si>
  <si>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</si>
  <si>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</si>
  <si>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</si>
  <si>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</si>
  <si>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</si>
  <si>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</si>
  <si>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</si>
  <si>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</si>
  <si>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</si>
  <si>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</si>
  <si>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</si>
  <si>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</si>
  <si>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</si>
  <si>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</si>
  <si>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</si>
  <si>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</si>
  <si>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</si>
  <si>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</si>
  <si>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</si>
  <si>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</si>
  <si>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</si>
  <si>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</si>
  <si>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</si>
  <si>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</si>
  <si>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</si>
  <si>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</si>
  <si>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</si>
  <si>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</si>
  <si>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</si>
  <si>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</si>
  <si>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</si>
  <si>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</si>
  <si>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</si>
  <si>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</si>
  <si>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</si>
  <si>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</si>
  <si>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</si>
  <si>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</si>
  <si>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</si>
  <si>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</si>
  <si>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</si>
  <si>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</si>
  <si>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</si>
  <si>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</si>
  <si>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</si>
  <si>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</si>
  <si>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</si>
  <si>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</si>
  <si>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</si>
  <si>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</si>
  <si>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</si>
  <si>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</si>
  <si>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</si>
  <si>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</si>
  <si>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</si>
  <si>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</si>
  <si>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</si>
  <si>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</si>
  <si>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</si>
  <si>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</si>
  <si>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</si>
  <si>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</si>
  <si>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</si>
  <si>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</si>
  <si>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</si>
  <si>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</si>
  <si>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</si>
  <si>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</si>
  <si>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</si>
  <si>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</si>
  <si>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</si>
  <si>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</si>
  <si>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</si>
  <si>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</si>
  <si>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</si>
  <si>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</si>
  <si>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</si>
  <si>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</si>
  <si>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</si>
  <si>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</si>
  <si>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</si>
  <si>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</si>
  <si>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</si>
  <si>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</si>
  <si>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</si>
  <si>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</si>
  <si>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</si>
  <si>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</si>
  <si>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</si>
  <si>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</si>
  <si>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</si>
  <si>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</si>
  <si>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</si>
  <si>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</si>
  <si>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</si>
  <si>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</si>
  <si>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</si>
  <si>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</si>
  <si>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</si>
  <si>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</si>
  <si>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</si>
  <si>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</si>
  <si>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</si>
  <si>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</si>
  <si>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</si>
  <si>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</si>
  <si>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</si>
  <si>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</si>
  <si>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</si>
  <si>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</si>
  <si>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</si>
  <si>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</si>
  <si>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</si>
  <si>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</si>
  <si>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</si>
  <si>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</si>
  <si>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</si>
  <si>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</si>
  <si>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</si>
  <si>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</si>
  <si>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</si>
  <si>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</si>
  <si>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</si>
  <si>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</si>
  <si>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</si>
  <si>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</si>
  <si>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</si>
  <si>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</si>
  <si>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</si>
  <si>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</si>
  <si>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</si>
  <si>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</si>
  <si>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</si>
  <si>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</si>
  <si>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</si>
  <si>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</si>
  <si>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</si>
  <si>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</si>
  <si>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</si>
  <si>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</si>
  <si>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</si>
  <si>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</si>
  <si>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</si>
  <si>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</si>
  <si>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</si>
  <si>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</si>
  <si>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</si>
  <si>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</si>
  <si>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</si>
  <si>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</si>
  <si>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</si>
  <si>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</si>
  <si>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</si>
  <si>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</si>
  <si>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</si>
  <si>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</si>
  <si>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</si>
  <si>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</si>
  <si>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</si>
  <si>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</si>
  <si>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</si>
  <si>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</si>
  <si>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</si>
  <si>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</si>
  <si>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</si>
  <si>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</si>
  <si>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</si>
  <si>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</si>
  <si>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</si>
  <si>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</si>
  <si>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</si>
  <si>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</si>
  <si>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</si>
  <si>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</si>
  <si>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</si>
  <si>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</si>
  <si>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</si>
  <si>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</si>
  <si>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</si>
  <si>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</si>
  <si>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</si>
  <si>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</si>
  <si>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</si>
  <si>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</si>
  <si>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</si>
  <si>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</si>
  <si>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</si>
  <si>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</si>
  <si>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</si>
  <si>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</si>
  <si>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</si>
  <si>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</si>
  <si>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</si>
  <si>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</si>
  <si>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</si>
  <si>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</si>
  <si>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</si>
  <si>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</si>
  <si>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</si>
  <si>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</si>
  <si>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</si>
  <si>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</si>
  <si>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</si>
  <si>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</si>
  <si>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</si>
  <si>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</si>
  <si>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</si>
  <si>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</si>
  <si>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</si>
  <si>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</si>
  <si>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</si>
  <si>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</si>
  <si>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</si>
  <si>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</si>
  <si>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</si>
  <si>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</si>
  <si>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</si>
  <si>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</si>
  <si>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</si>
  <si>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</si>
  <si>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</si>
  <si>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</si>
  <si>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</si>
  <si>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</si>
  <si>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</si>
  <si>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</si>
  <si>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</si>
  <si>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</si>
  <si>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</si>
  <si>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</si>
  <si>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</si>
  <si>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</si>
  <si>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</si>
  <si>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</si>
  <si>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</si>
  <si>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</si>
  <si>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</si>
  <si>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</si>
  <si>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</si>
  <si>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</si>
  <si>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</si>
  <si>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</si>
  <si>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</si>
  <si>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</si>
  <si>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</si>
  <si>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</si>
  <si>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</si>
  <si>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</si>
  <si>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</si>
  <si>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</si>
  <si>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</si>
  <si>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</si>
  <si>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</si>
  <si>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</si>
  <si>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</si>
  <si>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</si>
  <si>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</si>
  <si>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</si>
  <si>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</si>
  <si>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</si>
  <si>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</si>
  <si>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</si>
  <si>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</si>
  <si>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</si>
  <si>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</si>
  <si>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</si>
  <si>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</si>
  <si>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</si>
  <si>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</si>
  <si>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</si>
  <si>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</si>
  <si>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</si>
  <si>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</si>
  <si>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</si>
  <si>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</si>
  <si>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</si>
  <si>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</si>
  <si>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</si>
  <si>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</si>
  <si>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</si>
  <si>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</si>
  <si>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</si>
  <si>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</si>
  <si>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</si>
  <si>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</si>
  <si>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</si>
  <si>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</si>
  <si>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</si>
  <si>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</si>
  <si>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</si>
  <si>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</si>
  <si>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</si>
  <si>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</si>
  <si>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</si>
  <si>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</si>
  <si>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</si>
  <si>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</si>
  <si>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</si>
  <si>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</si>
  <si>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</si>
  <si>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</si>
  <si>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</si>
  <si>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</si>
  <si>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</si>
  <si>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</si>
  <si>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</si>
  <si>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</si>
  <si>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</si>
  <si>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</si>
  <si>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</si>
  <si>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</si>
  <si>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</si>
  <si>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</si>
  <si>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</si>
  <si>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</si>
  <si>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</si>
  <si>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</si>
  <si>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</si>
  <si>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</si>
  <si>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</si>
  <si>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</si>
  <si>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</si>
  <si>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</si>
  <si>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</si>
  <si>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</si>
  <si>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</si>
  <si>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</si>
  <si>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</si>
  <si>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</si>
  <si>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</si>
  <si>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</si>
  <si>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</si>
  <si>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</si>
  <si>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</si>
  <si>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</si>
  <si>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</si>
  <si>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</si>
  <si>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</si>
  <si>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</si>
  <si>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</si>
  <si>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</si>
  <si>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</si>
  <si>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</si>
  <si>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</si>
  <si>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</si>
  <si>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</si>
  <si>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</si>
  <si>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</si>
  <si>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</si>
  <si>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</si>
  <si>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</si>
  <si>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</si>
  <si>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</si>
  <si>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</si>
  <si>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</si>
  <si>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</si>
  <si>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</si>
  <si>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</si>
  <si>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</si>
  <si>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</si>
  <si>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</si>
  <si>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</si>
  <si>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</si>
  <si>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</si>
  <si>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</si>
  <si>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</si>
  <si>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</si>
  <si>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</si>
  <si>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</si>
  <si>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</si>
  <si>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</si>
  <si>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</si>
  <si>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</si>
  <si>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</si>
  <si>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</si>
  <si>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</si>
  <si>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</si>
  <si>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</si>
  <si>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</si>
  <si>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</si>
  <si>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</si>
  <si>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</si>
  <si>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</si>
  <si>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</si>
  <si>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</si>
  <si>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</si>
  <si>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</si>
  <si>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</si>
  <si>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</si>
  <si>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</si>
  <si>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</si>
  <si>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</si>
  <si>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</si>
  <si>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</si>
  <si>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</si>
  <si>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</si>
  <si>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</si>
  <si>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</si>
  <si>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</si>
  <si>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</si>
  <si>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</si>
  <si>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</si>
  <si>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</si>
  <si>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</si>
  <si>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</si>
  <si>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</si>
  <si>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</si>
  <si>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</si>
  <si>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</si>
  <si>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</si>
  <si>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</si>
  <si>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</si>
  <si>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</si>
  <si>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</si>
  <si>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</si>
  <si>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</si>
  <si>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</si>
  <si>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</si>
  <si>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</si>
  <si>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</si>
  <si>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</si>
  <si>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</si>
  <si>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</si>
  <si>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</si>
  <si>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</si>
  <si>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</si>
  <si>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</si>
  <si>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</si>
  <si>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</si>
  <si>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</si>
  <si>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</si>
  <si>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</si>
  <si>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</si>
  <si>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</si>
  <si>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</si>
  <si>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</si>
  <si>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</si>
  <si>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</si>
  <si>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</si>
  <si>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</si>
  <si>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</si>
  <si>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</si>
  <si>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</si>
  <si>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</si>
  <si>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</si>
  <si>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</si>
  <si>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</si>
  <si>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</si>
  <si>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</si>
  <si>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</si>
  <si>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</si>
  <si>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</si>
  <si>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</si>
  <si>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</si>
  <si>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</si>
  <si>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</si>
  <si>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</si>
  <si>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</si>
  <si>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</si>
  <si>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</si>
  <si>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</si>
  <si>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</si>
  <si>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</si>
  <si>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</si>
  <si>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</si>
  <si>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</si>
  <si>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</si>
  <si>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</si>
  <si>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</si>
  <si>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</si>
  <si>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</si>
  <si>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</si>
  <si>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</si>
  <si>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</si>
  <si>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</si>
  <si>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</si>
  <si>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</si>
  <si>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</si>
  <si>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</si>
  <si>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</si>
  <si>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</si>
  <si>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</si>
  <si>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</si>
  <si>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</si>
  <si>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</si>
  <si>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</si>
  <si>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</si>
  <si>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</si>
  <si>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</si>
  <si>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</si>
  <si>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</si>
  <si>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</si>
  <si>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</si>
  <si>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</si>
  <si>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</si>
  <si>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</si>
  <si>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</si>
  <si>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</si>
  <si>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</si>
  <si>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</si>
  <si>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</si>
  <si>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</si>
  <si>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</si>
  <si>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</si>
  <si>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</si>
  <si>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</si>
  <si>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</si>
  <si>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</si>
  <si>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</si>
  <si>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</si>
  <si>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</si>
  <si>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</si>
  <si>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</si>
  <si>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</si>
  <si>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</si>
  <si>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</si>
  <si>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</si>
  <si>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</si>
  <si>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</si>
  <si>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</si>
  <si>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</si>
  <si>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</si>
  <si>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</si>
  <si>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</si>
  <si>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</si>
  <si>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</si>
  <si>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</si>
  <si>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</si>
  <si>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</si>
  <si>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</si>
  <si>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</si>
  <si>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</si>
  <si>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</si>
  <si>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</si>
  <si>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</si>
  <si>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</si>
  <si>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</si>
  <si>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</si>
  <si>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</si>
  <si>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</si>
  <si>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</si>
  <si>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</si>
  <si>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</si>
  <si>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</si>
  <si>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</si>
  <si>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</si>
  <si>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</si>
  <si>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</si>
  <si>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</si>
  <si>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</si>
  <si>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</si>
  <si>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</si>
  <si>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</si>
  <si>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</si>
  <si>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</si>
  <si>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</si>
  <si>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</si>
  <si>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</si>
  <si>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</si>
  <si>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</si>
  <si>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</si>
  <si>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</si>
  <si>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</si>
  <si>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</si>
  <si>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</si>
  <si>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</si>
  <si>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</si>
  <si>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</si>
  <si>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</si>
  <si>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</si>
  <si>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</si>
  <si>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</si>
  <si>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</si>
  <si>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</si>
  <si>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</si>
  <si>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</si>
  <si>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</si>
  <si>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</si>
  <si>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</si>
  <si>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</si>
  <si>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</si>
  <si>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</si>
  <si>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</si>
  <si>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</si>
  <si>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</si>
  <si>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</si>
  <si>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</si>
  <si>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</si>
  <si>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</si>
  <si>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</si>
  <si>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</si>
  <si>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</si>
  <si>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</si>
  <si>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</si>
  <si>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</si>
  <si>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</si>
  <si>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</si>
  <si>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</si>
  <si>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</si>
  <si>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</si>
  <si>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</si>
  <si>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</si>
  <si>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</si>
  <si>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</si>
  <si>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</si>
  <si>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</si>
  <si>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</si>
  <si>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</si>
  <si>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</si>
  <si>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</si>
  <si>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</si>
  <si>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</si>
  <si>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</si>
  <si>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</si>
  <si>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</si>
  <si>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</si>
  <si>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</si>
  <si>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</si>
  <si>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</si>
  <si>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</si>
  <si>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</si>
  <si>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</si>
  <si>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</si>
  <si>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</si>
  <si>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</si>
  <si>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</si>
  <si>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</si>
  <si>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</si>
  <si>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</si>
  <si>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</si>
  <si>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</si>
  <si>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</si>
  <si>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</si>
  <si>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</si>
  <si>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</si>
  <si>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</si>
  <si>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</si>
  <si>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</si>
  <si>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</si>
  <si>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</si>
  <si>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</si>
  <si>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</si>
  <si>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</si>
  <si>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</si>
  <si>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</si>
  <si>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</si>
  <si>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</si>
  <si>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</si>
  <si>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</si>
  <si>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</si>
  <si>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</si>
  <si>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</si>
  <si>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</si>
  <si>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</si>
  <si>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</si>
  <si>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</si>
  <si>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</si>
  <si>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</si>
  <si>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</si>
  <si>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</si>
  <si>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</si>
  <si>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</si>
  <si>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</si>
  <si>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</si>
  <si>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</si>
  <si>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</si>
  <si>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</si>
  <si>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</si>
  <si>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</si>
  <si>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</si>
  <si>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</si>
  <si>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</si>
  <si>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</si>
  <si>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</si>
  <si>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</si>
  <si>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</si>
  <si>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</si>
  <si>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</si>
  <si>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</si>
  <si>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</si>
  <si>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</si>
  <si>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</si>
  <si>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</si>
  <si>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</si>
  <si>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</si>
  <si>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</si>
  <si>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</si>
  <si>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</si>
  <si>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</si>
  <si>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</si>
  <si>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</si>
  <si>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</si>
  <si>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</si>
  <si>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</si>
  <si>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</si>
  <si>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</si>
  <si>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</si>
  <si>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</si>
  <si>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</si>
  <si>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</si>
  <si>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</si>
  <si>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</si>
  <si>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</si>
  <si>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</si>
  <si>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</si>
  <si>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</si>
  <si>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</si>
  <si>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</si>
  <si>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</si>
  <si>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</si>
  <si>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</si>
  <si>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</si>
  <si>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</si>
  <si>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</si>
  <si>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</si>
  <si>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</si>
  <si>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</si>
  <si>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</si>
  <si>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</si>
  <si>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</si>
  <si>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</si>
  <si>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</si>
  <si>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</si>
  <si>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</si>
  <si>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</si>
  <si>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</si>
  <si>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</si>
  <si>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</si>
  <si>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</si>
  <si>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</si>
  <si>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</si>
  <si>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</si>
  <si>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</si>
  <si>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</si>
  <si>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</si>
  <si>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</si>
  <si>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</si>
  <si>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</si>
  <si>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</si>
  <si>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</si>
  <si>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</si>
  <si>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</si>
  <si>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</si>
  <si>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</si>
  <si>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</si>
  <si>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</si>
  <si>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</si>
  <si>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</si>
  <si>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</si>
  <si>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</si>
  <si>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</si>
  <si>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</si>
  <si>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</si>
  <si>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</si>
  <si>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</si>
  <si>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</si>
  <si>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</si>
  <si>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</si>
  <si>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</si>
  <si>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</si>
  <si>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</si>
  <si>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</si>
  <si>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</si>
  <si>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</si>
  <si>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</si>
  <si>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</si>
  <si>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</si>
  <si>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</si>
  <si>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</si>
  <si>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</si>
  <si>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</si>
  <si>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</si>
  <si>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</si>
  <si>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</si>
  <si>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</si>
  <si>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</si>
  <si>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</si>
  <si>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</si>
  <si>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</si>
  <si>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</si>
  <si>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</si>
  <si>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</si>
  <si>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</si>
  <si>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</si>
  <si>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</si>
  <si>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</si>
  <si>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</si>
  <si>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</si>
  <si>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</si>
  <si>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</si>
  <si>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</si>
  <si>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</si>
  <si>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</si>
  <si>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</si>
  <si>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</si>
  <si>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</si>
  <si>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</si>
  <si>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</si>
  <si>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</si>
  <si>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</si>
  <si>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</si>
  <si>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</si>
  <si>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</si>
  <si>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</si>
  <si>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</si>
  <si>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</si>
  <si>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</si>
  <si>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</si>
  <si>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</si>
  <si>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</si>
  <si>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</si>
  <si>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</si>
  <si>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</si>
  <si>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</si>
  <si>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</si>
  <si>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</si>
  <si>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</si>
  <si>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</si>
  <si>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</si>
  <si>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</si>
  <si>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</si>
  <si>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</si>
  <si>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</si>
  <si>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</si>
  <si>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</si>
  <si>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</si>
  <si>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</si>
  <si>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</si>
  <si>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</si>
  <si>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</si>
  <si>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</si>
  <si>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</si>
  <si>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</si>
  <si>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</si>
  <si>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</si>
  <si>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</si>
  <si>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</si>
  <si>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</si>
  <si>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</si>
  <si>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</si>
  <si>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</si>
  <si>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</si>
  <si>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</si>
  <si>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</si>
  <si>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</si>
  <si>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</si>
  <si>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</si>
  <si>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</si>
  <si>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</si>
  <si>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</si>
  <si>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</si>
  <si>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</si>
  <si>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</si>
  <si>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</si>
  <si>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</si>
  <si>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</si>
  <si>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</si>
  <si>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</si>
  <si>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</si>
  <si>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</si>
  <si>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</si>
  <si>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</si>
  <si>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</si>
  <si>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</si>
  <si>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</si>
  <si>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</si>
  <si>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</si>
  <si>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</si>
  <si>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</si>
  <si>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</si>
  <si>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</si>
  <si>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</si>
  <si>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</si>
  <si>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</si>
  <si>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</si>
  <si>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</si>
  <si>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</si>
  <si>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</si>
  <si>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</si>
  <si>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</si>
  <si>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</si>
  <si>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</si>
  <si>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</si>
  <si>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</si>
  <si>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</si>
  <si>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</si>
  <si>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</si>
  <si>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</si>
  <si>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</si>
  <si>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</si>
  <si>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</si>
  <si>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</si>
  <si>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</si>
  <si>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</si>
  <si>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</si>
  <si>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</si>
  <si>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</si>
  <si>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</si>
  <si>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</si>
  <si>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</si>
  <si>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</si>
  <si>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</si>
  <si>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</si>
  <si>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</si>
  <si>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</si>
  <si>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</si>
  <si>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</si>
  <si>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</si>
  <si>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</si>
  <si>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</si>
  <si>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</si>
  <si>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</si>
  <si>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</si>
  <si>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</si>
  <si>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</si>
  <si>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</si>
  <si>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</si>
  <si>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</si>
  <si>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</si>
  <si>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</si>
  <si>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</si>
  <si>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</si>
  <si>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</si>
  <si>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</si>
  <si>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</si>
  <si>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</si>
  <si>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</si>
  <si>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</si>
  <si>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</si>
  <si>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</si>
  <si>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</si>
  <si>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</si>
  <si>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</si>
  <si>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</si>
  <si>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</si>
  <si>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</si>
  <si>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</si>
  <si>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</si>
  <si>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</si>
  <si>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</si>
  <si>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</si>
  <si>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</si>
  <si>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</si>
  <si>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</si>
  <si>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</si>
  <si>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</si>
  <si>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</si>
  <si>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</si>
  <si>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</si>
  <si>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</si>
  <si>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</si>
  <si>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</si>
  <si>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</si>
  <si>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</si>
  <si>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</si>
  <si>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</si>
  <si>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</si>
  <si>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</si>
  <si>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</si>
  <si>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</si>
  <si>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</si>
  <si>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</si>
  <si>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</si>
  <si>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</si>
  <si>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</si>
  <si>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</si>
  <si>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</si>
  <si>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</si>
  <si>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</si>
  <si>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</si>
  <si>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</si>
  <si>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</si>
  <si>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</si>
  <si>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</si>
  <si>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</si>
  <si>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</si>
  <si>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</si>
  <si>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</si>
  <si>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</si>
  <si>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</si>
  <si>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</si>
  <si>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</si>
  <si>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</si>
  <si>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</si>
  <si>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</si>
  <si>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</si>
  <si>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</si>
  <si>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</si>
  <si>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</si>
  <si>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</si>
  <si>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</si>
  <si>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</si>
  <si>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</si>
  <si>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</si>
  <si>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</si>
  <si>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</si>
  <si>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</si>
  <si>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</si>
  <si>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</si>
  <si>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</si>
  <si>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</si>
  <si>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</si>
  <si>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</si>
  <si>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</si>
  <si>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</si>
  <si>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</si>
  <si>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</si>
  <si>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</si>
  <si>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</si>
  <si>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</si>
  <si>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</si>
  <si>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</si>
  <si>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</si>
  <si>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</si>
  <si>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</si>
  <si>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</si>
  <si>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</si>
  <si>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</si>
  <si>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</si>
  <si>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</si>
  <si>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</si>
  <si>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</si>
  <si>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</si>
  <si>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</si>
  <si>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</si>
  <si>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</si>
  <si>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</si>
  <si>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</si>
  <si>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</si>
  <si>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</si>
  <si>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</si>
  <si>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</si>
  <si>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</si>
  <si>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</si>
  <si>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</si>
  <si>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</si>
  <si>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</si>
  <si>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</si>
  <si>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</si>
  <si>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</si>
  <si>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</si>
  <si>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</si>
  <si>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</si>
  <si>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</si>
  <si>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</si>
  <si>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</si>
  <si>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</si>
  <si>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</si>
  <si>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</si>
  <si>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</si>
  <si>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</si>
  <si>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</si>
  <si>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</si>
  <si>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</si>
  <si>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</si>
  <si>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</si>
  <si>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</si>
  <si>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</si>
  <si>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</si>
  <si>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</si>
  <si>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</si>
  <si>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</si>
  <si>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</si>
  <si>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</si>
  <si>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</si>
  <si>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</si>
  <si>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</si>
  <si>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</si>
  <si>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</si>
  <si>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</si>
  <si>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</si>
  <si>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</si>
  <si>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</si>
  <si>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</si>
  <si>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</si>
  <si>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</si>
  <si>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</si>
  <si>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</si>
  <si>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</si>
  <si>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</si>
  <si>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</si>
  <si>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</si>
  <si>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</si>
  <si>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</si>
  <si>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</si>
  <si>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</si>
  <si>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</si>
  <si>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</si>
  <si>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</si>
  <si>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</si>
  <si>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</si>
  <si>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</si>
  <si>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</si>
  <si>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</si>
  <si>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</si>
  <si>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</si>
  <si>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</si>
  <si>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</si>
  <si>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</si>
  <si>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</si>
  <si>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</si>
  <si>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</si>
  <si>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</si>
  <si>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</si>
  <si>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</si>
  <si>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</si>
  <si>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</si>
  <si>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</si>
  <si>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</si>
  <si>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</si>
  <si>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</si>
  <si>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</si>
  <si>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</si>
  <si>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</si>
  <si>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</si>
  <si>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</si>
  <si>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</si>
  <si>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</si>
  <si>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</si>
  <si>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</si>
  <si>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</si>
  <si>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</si>
  <si>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</si>
  <si>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</si>
  <si>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</si>
  <si>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</si>
  <si>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</si>
  <si>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</si>
  <si>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</si>
  <si>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</si>
  <si>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</si>
  <si>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</si>
  <si>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</si>
  <si>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</si>
  <si>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</si>
  <si>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</si>
  <si>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</si>
  <si>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</si>
  <si>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</si>
  <si>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</si>
  <si>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</si>
  <si>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</si>
  <si>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</si>
  <si>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</si>
  <si>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</si>
  <si>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</si>
  <si>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</si>
  <si>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</si>
  <si>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</si>
  <si>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</si>
  <si>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</si>
  <si>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</si>
  <si>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</si>
  <si>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</si>
  <si>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</si>
  <si>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</si>
  <si>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</si>
  <si>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</si>
  <si>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</si>
  <si>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</si>
  <si>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</si>
  <si>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</si>
  <si>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</si>
  <si>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</si>
  <si>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</si>
  <si>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</si>
  <si>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</si>
  <si>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</si>
  <si>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</si>
  <si>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</si>
  <si>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</si>
  <si>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</si>
  <si>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</si>
  <si>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</si>
  <si>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</si>
  <si>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</si>
  <si>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</si>
  <si>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</si>
  <si>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</si>
  <si>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</si>
  <si>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</si>
  <si>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</si>
  <si>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</si>
  <si>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</si>
  <si>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</si>
  <si>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</si>
  <si>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</si>
  <si>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</si>
  <si>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</si>
  <si>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</si>
  <si>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</si>
  <si>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</si>
  <si>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</si>
  <si>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</si>
  <si>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</si>
  <si>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</si>
  <si>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</si>
  <si>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</si>
  <si>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</si>
  <si>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</si>
  <si>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</si>
  <si>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</si>
  <si>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</si>
  <si>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</si>
  <si>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</si>
  <si>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</si>
  <si>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</si>
  <si>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</si>
  <si>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</si>
  <si>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</si>
  <si>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</si>
  <si>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</si>
  <si>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</si>
  <si>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</si>
  <si>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</si>
  <si>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</si>
  <si>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</si>
  <si>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</si>
  <si>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</si>
  <si>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</si>
  <si>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</si>
  <si>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</si>
  <si>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</si>
  <si>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</si>
  <si>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</si>
  <si>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</si>
  <si>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</si>
  <si>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</si>
  <si>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</si>
  <si>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</si>
  <si>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</si>
  <si>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</si>
  <si>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</si>
  <si>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</si>
  <si>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</si>
  <si>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</si>
  <si>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</si>
  <si>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</si>
  <si>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</si>
  <si>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</si>
  <si>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</si>
  <si>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</si>
  <si>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</si>
  <si>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</si>
  <si>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</si>
  <si>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</si>
  <si>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</si>
  <si>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</si>
  <si>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</si>
  <si>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</si>
  <si>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</si>
  <si>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</si>
  <si>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</si>
  <si>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</si>
  <si>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</si>
  <si>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</si>
  <si>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</si>
  <si>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</si>
  <si>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</si>
  <si>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</si>
  <si>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</si>
  <si>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</si>
  <si>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</si>
  <si>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</si>
  <si>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</si>
  <si>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</si>
  <si>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</si>
  <si>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</si>
  <si>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</si>
  <si>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</si>
  <si>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</si>
  <si>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</si>
  <si>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</si>
  <si>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</si>
  <si>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</si>
  <si>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</si>
  <si>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</si>
  <si>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</si>
  <si>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</si>
  <si>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</si>
  <si>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</si>
  <si>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</si>
  <si>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</si>
  <si>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</si>
  <si>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</si>
  <si>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</si>
  <si>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</si>
  <si>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</si>
  <si>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</si>
  <si>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</si>
  <si>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</si>
  <si>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</si>
  <si>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</si>
  <si>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</si>
  <si>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</si>
  <si>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</si>
  <si>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</si>
  <si>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</si>
  <si>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</si>
  <si>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</si>
  <si>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</si>
  <si>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</si>
  <si>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</si>
  <si>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</si>
  <si>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</si>
  <si>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</si>
  <si>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</si>
  <si>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</si>
  <si>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</si>
  <si>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</si>
  <si>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</si>
  <si>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</si>
  <si>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</si>
  <si>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</si>
  <si>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</si>
  <si>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</si>
  <si>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</si>
  <si>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</si>
  <si>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</si>
  <si>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</si>
  <si>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</si>
  <si>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</si>
  <si>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</si>
  <si>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</si>
  <si>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</si>
  <si>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</si>
  <si>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</si>
  <si>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</si>
  <si>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</si>
  <si>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</si>
  <si>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</si>
  <si>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</si>
  <si>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</si>
  <si>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</si>
  <si>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</si>
  <si>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</si>
  <si>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</si>
  <si>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</si>
  <si>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</si>
  <si>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</si>
  <si>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</si>
  <si>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</si>
  <si>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</si>
  <si>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</si>
  <si>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</si>
  <si>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</si>
  <si>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</si>
  <si>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</si>
  <si>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</si>
  <si>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</si>
  <si>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</si>
  <si>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</si>
  <si>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</si>
  <si>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</si>
  <si>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</si>
  <si>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</si>
  <si>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</si>
  <si>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</si>
  <si>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</si>
  <si>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</si>
  <si>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</si>
  <si>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</si>
  <si>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</si>
  <si>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</si>
  <si>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</si>
  <si>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</si>
  <si>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</si>
  <si>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</si>
  <si>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</si>
  <si>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</si>
  <si>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</si>
  <si>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</si>
  <si>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</si>
  <si>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</si>
  <si>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</si>
  <si>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</si>
  <si>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</si>
  <si>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</si>
  <si>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</si>
  <si>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</si>
  <si>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</si>
  <si>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</si>
  <si>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</si>
  <si>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</si>
  <si>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</si>
  <si>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</si>
  <si>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</si>
  <si>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</si>
  <si>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</si>
  <si>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</si>
  <si>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</si>
  <si>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</si>
  <si>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</si>
  <si>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</si>
  <si>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</si>
  <si>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</si>
  <si>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</si>
  <si>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</si>
  <si>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</si>
  <si>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</si>
  <si>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</si>
  <si>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</si>
  <si>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</si>
  <si>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</si>
  <si>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</si>
  <si>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</si>
  <si>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</si>
  <si>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</si>
  <si>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</si>
  <si>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</si>
  <si>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</si>
  <si>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</si>
  <si>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</si>
  <si>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</si>
  <si>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</si>
  <si>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</si>
  <si>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</si>
  <si>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</si>
  <si>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</si>
  <si>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</si>
  <si>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</si>
  <si>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</si>
  <si>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</si>
  <si>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</si>
  <si>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</si>
  <si>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</si>
  <si>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</si>
  <si>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</si>
  <si>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</si>
  <si>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</si>
  <si>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</si>
  <si>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</si>
  <si>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</si>
  <si>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</si>
  <si>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</si>
  <si>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</si>
  <si>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</si>
  <si>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</si>
  <si>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</si>
  <si>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</si>
  <si>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</si>
  <si>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</si>
  <si>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</si>
  <si>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</si>
  <si>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</si>
  <si>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</si>
  <si>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</si>
  <si>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</si>
  <si>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</si>
  <si>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</si>
  <si>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</si>
  <si>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</si>
  <si>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</si>
  <si>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</si>
  <si>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</si>
  <si>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</si>
  <si>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</si>
  <si>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</si>
  <si>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</si>
  <si>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</si>
  <si>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</si>
  <si>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</si>
  <si>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</si>
  <si>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</si>
  <si>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</si>
  <si>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</si>
  <si>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</si>
  <si>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</si>
  <si>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</si>
  <si>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</si>
  <si>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</si>
  <si>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</si>
  <si>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</si>
  <si>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</si>
  <si>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</si>
  <si>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</si>
  <si>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</si>
  <si>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</si>
  <si>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</si>
  <si>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</si>
  <si>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</si>
  <si>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</si>
  <si>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</si>
  <si>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</si>
  <si>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</si>
  <si>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</si>
  <si>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</si>
  <si>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</si>
  <si>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</si>
  <si>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</si>
  <si>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</si>
  <si>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</si>
  <si>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</si>
  <si>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</si>
  <si>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</si>
  <si>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</si>
  <si>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</si>
  <si>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</si>
  <si>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</si>
  <si>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</si>
  <si>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</si>
  <si>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</si>
  <si>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</si>
  <si>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</si>
  <si>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</si>
  <si>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</si>
  <si>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</si>
  <si>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</si>
  <si>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</si>
  <si>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</si>
  <si>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</si>
  <si>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</si>
  <si>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</si>
  <si>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</si>
  <si>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</si>
  <si>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</si>
  <si>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</si>
  <si>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</si>
  <si>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</si>
  <si>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</si>
  <si>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</si>
  <si>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</si>
  <si>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</si>
  <si>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</si>
  <si>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</si>
  <si>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</si>
  <si>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</si>
  <si>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</si>
  <si>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</si>
  <si>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</si>
  <si>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</si>
  <si>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</si>
  <si>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</si>
  <si>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</si>
  <si>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</si>
  <si>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</si>
  <si>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</si>
  <si>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</si>
  <si>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</si>
  <si>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</si>
  <si>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</si>
  <si>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</si>
  <si>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</si>
  <si>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</si>
  <si>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</si>
  <si>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</si>
  <si>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</si>
  <si>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</si>
  <si>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</si>
  <si>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</si>
  <si>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</si>
  <si>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</si>
  <si>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</si>
  <si>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</si>
  <si>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</si>
  <si>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</si>
  <si>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</si>
  <si>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</si>
  <si>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</si>
  <si>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</si>
  <si>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</si>
  <si>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</si>
  <si>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</si>
  <si>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</si>
  <si>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</si>
  <si>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</si>
  <si>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</si>
  <si>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</si>
  <si>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</si>
  <si>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</si>
  <si>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</si>
  <si>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</si>
  <si>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</si>
  <si>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</si>
  <si>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</si>
  <si>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</si>
  <si>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</si>
  <si>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</si>
  <si>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</si>
  <si>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</si>
  <si>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</si>
  <si>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</si>
  <si>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</si>
  <si>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</si>
  <si>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</si>
  <si>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</si>
  <si>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</si>
  <si>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</si>
  <si>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</si>
  <si>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</si>
  <si>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</si>
  <si>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</si>
  <si>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</si>
  <si>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</si>
  <si>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</si>
  <si>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</si>
  <si>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</si>
  <si>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</si>
  <si>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</si>
  <si>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</si>
  <si>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</si>
  <si>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</si>
  <si>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</si>
  <si>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</si>
  <si>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</si>
  <si>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</si>
  <si>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</si>
  <si>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</si>
  <si>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</si>
  <si>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</si>
  <si>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</si>
  <si>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</si>
  <si>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</si>
  <si>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</si>
  <si>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</si>
  <si>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</si>
  <si>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</si>
  <si>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</si>
  <si>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</si>
  <si>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</si>
  <si>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</si>
  <si>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</si>
  <si>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</si>
  <si>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</si>
  <si>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</si>
  <si>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</si>
  <si>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</si>
  <si>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</si>
  <si>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</si>
  <si>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</si>
  <si>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</si>
  <si>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</si>
  <si>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</si>
  <si>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</si>
  <si>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</si>
  <si>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</si>
  <si>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</si>
  <si>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</si>
  <si>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</si>
  <si>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</si>
  <si>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</si>
  <si>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</si>
  <si>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</si>
  <si>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</si>
  <si>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</si>
  <si>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</si>
  <si>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</si>
  <si>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</si>
  <si>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</si>
  <si>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</si>
  <si>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</si>
  <si>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</si>
  <si>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</si>
  <si>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</si>
  <si>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</si>
  <si>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</si>
  <si>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</si>
  <si>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</si>
  <si>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</si>
  <si>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</si>
  <si>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</si>
  <si>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</si>
  <si>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</si>
  <si>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</si>
  <si>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</si>
  <si>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</si>
  <si>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</si>
  <si>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</si>
  <si>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</si>
  <si>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</si>
  <si>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</si>
  <si>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</si>
  <si>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</si>
  <si>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</si>
  <si>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</si>
  <si>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</si>
  <si>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</si>
  <si>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</si>
  <si>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</si>
  <si>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</si>
  <si>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</si>
  <si>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</si>
  <si>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</si>
  <si>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</si>
  <si>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</si>
  <si>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</si>
  <si>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</si>
  <si>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</si>
  <si>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</si>
  <si>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</si>
  <si>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</si>
  <si>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</si>
  <si>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</si>
  <si>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</si>
  <si>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</si>
  <si>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</si>
  <si>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</si>
  <si>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</si>
  <si>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</si>
  <si>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</si>
  <si>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</si>
  <si>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</si>
  <si>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</si>
  <si>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</si>
  <si>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</si>
  <si>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</si>
  <si>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</si>
  <si>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</si>
  <si>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</si>
  <si>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</si>
  <si>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</si>
  <si>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</si>
  <si>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</si>
  <si>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</si>
  <si>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</si>
  <si>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</si>
  <si>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</si>
  <si>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</si>
  <si>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</si>
  <si>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</si>
  <si>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</si>
  <si>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</si>
  <si>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</si>
  <si>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</si>
  <si>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</si>
  <si>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</si>
  <si>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</si>
  <si>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</si>
  <si>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</si>
  <si>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</si>
  <si>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</si>
  <si>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</si>
  <si>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</si>
  <si>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</si>
  <si>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</si>
  <si>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</si>
  <si>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</si>
  <si>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</si>
  <si>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</si>
  <si>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</si>
  <si>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</si>
  <si>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</si>
  <si>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</si>
  <si>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</si>
  <si>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</si>
  <si>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</si>
  <si>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</si>
  <si>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</si>
  <si>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</si>
  <si>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</si>
  <si>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</si>
  <si>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</si>
  <si>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</si>
  <si>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</si>
  <si>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</si>
  <si>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</si>
  <si>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</si>
  <si>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</si>
  <si>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</si>
  <si>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</si>
  <si>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</si>
  <si>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</si>
  <si>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</si>
  <si>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</si>
  <si>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</si>
  <si>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</si>
  <si>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</si>
  <si>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</si>
  <si>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</si>
  <si>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</si>
  <si>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</si>
  <si>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</si>
  <si>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</si>
  <si>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</si>
  <si>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</si>
  <si>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</si>
  <si>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</si>
  <si>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</si>
  <si>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</si>
  <si>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</si>
  <si>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</si>
  <si>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</si>
  <si>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</si>
  <si>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</si>
  <si>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</si>
  <si>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</si>
  <si>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</si>
  <si>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</si>
  <si>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</si>
  <si>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</si>
  <si>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</si>
  <si>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</si>
  <si>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</si>
  <si>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</si>
  <si>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</si>
  <si>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</si>
  <si>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</si>
  <si>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</si>
  <si>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</si>
  <si>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</si>
  <si>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</si>
  <si>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</si>
  <si>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</si>
  <si>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</si>
  <si>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</si>
  <si>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</si>
  <si>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</si>
  <si>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</si>
  <si>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</si>
  <si>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</si>
  <si>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</si>
  <si>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</si>
  <si>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</si>
  <si>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</si>
  <si>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</si>
  <si>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</si>
  <si>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</si>
  <si>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</si>
  <si>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</si>
  <si>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</si>
  <si>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</si>
  <si>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</si>
  <si>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</si>
  <si>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</si>
  <si>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</si>
  <si>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</si>
  <si>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</si>
  <si>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</si>
  <si>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</si>
  <si>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</si>
  <si>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</si>
  <si>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</si>
  <si>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</si>
  <si>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</si>
  <si>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</si>
  <si>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</si>
  <si>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</si>
  <si>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</si>
  <si>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</si>
  <si>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</si>
  <si>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</si>
  <si>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</si>
  <si>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</si>
  <si>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</si>
  <si>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</si>
  <si>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</si>
  <si>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</si>
  <si>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</si>
  <si>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</si>
  <si>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</si>
  <si>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</si>
  <si>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</si>
  <si>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</si>
  <si>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</si>
  <si>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</si>
  <si>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</si>
  <si>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</si>
  <si>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</si>
  <si>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</si>
  <si>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</si>
  <si>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</si>
  <si>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</si>
  <si>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</si>
  <si>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</si>
  <si>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</si>
  <si>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</si>
  <si>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</si>
  <si>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</si>
  <si>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</si>
  <si>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</si>
  <si>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</si>
  <si>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</si>
  <si>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</si>
  <si>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</si>
  <si>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</si>
  <si>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</si>
  <si>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</si>
  <si>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</si>
  <si>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</si>
  <si>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</si>
  <si>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</si>
  <si>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</si>
  <si>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</si>
  <si>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</si>
  <si>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</si>
  <si>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</si>
  <si>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</si>
  <si>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</si>
  <si>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</si>
  <si>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</si>
  <si>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</si>
  <si>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</si>
  <si>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</si>
  <si>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</si>
  <si>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</si>
  <si>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</si>
  <si>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</si>
  <si>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</si>
  <si>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</si>
  <si>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</si>
  <si>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</si>
  <si>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</si>
  <si>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</si>
  <si>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</si>
  <si>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</si>
  <si>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</si>
  <si>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</si>
  <si>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</si>
  <si>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</si>
  <si>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</si>
  <si>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</si>
  <si>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</si>
  <si>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</si>
  <si>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</si>
  <si>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</si>
  <si>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</si>
  <si>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</si>
  <si>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</si>
  <si>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</si>
  <si>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</si>
  <si>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</si>
  <si>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</si>
  <si>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</si>
  <si>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</si>
  <si>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</si>
  <si>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</si>
  <si>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</si>
  <si>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</si>
  <si>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</si>
  <si>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</si>
  <si>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</si>
  <si>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</si>
  <si>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</si>
  <si>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</si>
  <si>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</si>
  <si>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</si>
  <si>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</si>
  <si>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</si>
  <si>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</si>
  <si>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</si>
  <si>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</si>
  <si>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</si>
  <si>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</si>
  <si>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</si>
  <si>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</si>
  <si>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</si>
  <si>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</si>
  <si>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</si>
  <si>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</si>
  <si>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</si>
  <si>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</si>
  <si>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</si>
  <si>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</si>
  <si>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</si>
  <si>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</si>
  <si>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</si>
  <si>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</si>
  <si>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</si>
  <si>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</si>
  <si>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</si>
  <si>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</si>
  <si>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</si>
  <si>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</si>
  <si>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</si>
  <si>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</si>
  <si>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</si>
  <si>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</si>
  <si>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</si>
  <si>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</si>
  <si>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</si>
  <si>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</si>
  <si>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</si>
  <si>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</si>
  <si>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</si>
  <si>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</si>
  <si>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</si>
  <si>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</si>
  <si>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</si>
  <si>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</si>
  <si>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</si>
  <si>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</si>
  <si>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</si>
  <si>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</si>
  <si>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</si>
  <si>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</si>
  <si>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</si>
  <si>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</si>
  <si>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</si>
  <si>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</si>
  <si>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</si>
  <si>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</si>
  <si>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</si>
  <si>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</si>
  <si>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</si>
  <si>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</si>
  <si>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</si>
  <si>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</si>
  <si>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</si>
  <si>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</si>
  <si>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</si>
  <si>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</si>
  <si>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</si>
  <si>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</si>
  <si>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</si>
  <si>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</si>
  <si>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</si>
  <si>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</si>
  <si>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</si>
  <si>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</si>
  <si>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</si>
  <si>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</si>
  <si>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</si>
  <si>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</si>
  <si>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</si>
  <si>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</si>
  <si>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</si>
  <si>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</si>
  <si>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</si>
  <si>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</si>
  <si>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</si>
  <si>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</si>
  <si>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</si>
  <si>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</si>
  <si>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</si>
  <si>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</si>
  <si>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</si>
  <si>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</si>
  <si>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</si>
  <si>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</si>
  <si>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</si>
  <si>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</si>
  <si>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</si>
  <si>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</si>
  <si>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</si>
  <si>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</si>
  <si>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</si>
  <si>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</si>
  <si>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</si>
  <si>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</si>
  <si>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</si>
  <si>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</si>
  <si>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</si>
  <si>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</si>
  <si>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</si>
  <si>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</si>
  <si>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</si>
  <si>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</si>
  <si>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</si>
  <si>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</si>
  <si>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</si>
  <si>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</si>
  <si>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</si>
  <si>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</si>
  <si>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</si>
  <si>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</si>
  <si>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</si>
  <si>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</si>
  <si>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</si>
  <si>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</si>
  <si>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</si>
  <si>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</si>
  <si>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</si>
  <si>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</si>
  <si>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</si>
  <si>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</si>
  <si>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</si>
  <si>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</si>
  <si>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</si>
  <si>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</si>
  <si>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</si>
  <si>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</si>
  <si>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</si>
  <si>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</si>
  <si>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</si>
  <si>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</si>
  <si>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</si>
  <si>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</si>
  <si>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</si>
  <si>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</si>
  <si>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</si>
  <si>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</si>
  <si>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</si>
  <si>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</si>
  <si>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</si>
  <si>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</si>
  <si>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</si>
  <si>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</si>
  <si>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</si>
  <si>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</si>
  <si>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</si>
  <si>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</si>
  <si>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</si>
  <si>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</si>
  <si>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</si>
  <si>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</si>
  <si>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</si>
  <si>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</si>
  <si>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</si>
  <si>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</si>
  <si>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</si>
  <si>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</si>
  <si>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</si>
  <si>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</si>
  <si>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</si>
  <si>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</si>
  <si>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</si>
  <si>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</si>
  <si>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</si>
  <si>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</si>
  <si>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</si>
  <si>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</si>
  <si>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</si>
  <si>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</si>
  <si>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</si>
  <si>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</si>
  <si>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</si>
  <si>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</si>
  <si>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</si>
  <si>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</si>
  <si>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</si>
  <si>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</si>
  <si>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</si>
  <si>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</si>
  <si>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</si>
  <si>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</si>
  <si>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</si>
  <si>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</si>
  <si>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</si>
  <si>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</si>
  <si>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</si>
  <si>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</si>
  <si>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</si>
  <si>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</si>
  <si>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</si>
  <si>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</si>
  <si>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</si>
  <si>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</si>
  <si>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</si>
  <si>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</si>
  <si>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</si>
  <si>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</si>
  <si>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</si>
  <si>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</si>
  <si>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</si>
  <si>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</si>
  <si>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</si>
  <si>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</si>
  <si>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</si>
  <si>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</si>
  <si>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</si>
  <si>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</si>
  <si>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</si>
  <si>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</si>
  <si>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</si>
  <si>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</si>
  <si>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</si>
  <si>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</si>
  <si>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</si>
  <si>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</si>
  <si>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</si>
  <si>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</si>
  <si>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</si>
  <si>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</si>
  <si>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</si>
  <si>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</si>
  <si>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</si>
  <si>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</si>
  <si>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</si>
  <si>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</si>
  <si>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</si>
  <si>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</si>
  <si>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</si>
  <si>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</si>
  <si>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</si>
  <si>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</si>
  <si>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</si>
  <si>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</si>
  <si>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</si>
  <si>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</si>
  <si>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</si>
  <si>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</si>
  <si>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</si>
  <si>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</si>
  <si>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</si>
  <si>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</si>
  <si>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</si>
  <si>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</si>
  <si>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</si>
  <si>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</si>
  <si>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</si>
  <si>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</si>
  <si>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</si>
  <si>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</si>
  <si>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</si>
  <si>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</si>
  <si>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</si>
  <si>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</si>
  <si>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</si>
  <si>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</si>
  <si>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</si>
  <si>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</si>
  <si>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</si>
  <si>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</si>
  <si>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</si>
  <si>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</si>
  <si>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</si>
  <si>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</si>
  <si>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</si>
  <si>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</si>
  <si>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</si>
  <si>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</si>
  <si>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</si>
  <si>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</si>
  <si>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</si>
  <si>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</si>
  <si>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</si>
  <si>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</si>
  <si>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</si>
  <si>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</si>
  <si>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</si>
  <si>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</si>
  <si>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</si>
  <si>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</si>
  <si>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</si>
  <si>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</si>
  <si>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</si>
  <si>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</si>
  <si>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</si>
  <si>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</si>
  <si>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</si>
  <si>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</si>
  <si>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</si>
  <si>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</si>
  <si>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</si>
  <si>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</si>
  <si>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</si>
  <si>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</si>
  <si>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</si>
  <si>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</si>
  <si>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</si>
  <si>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</si>
  <si>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</si>
  <si>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</si>
  <si>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</si>
  <si>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</si>
  <si>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</si>
  <si>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</si>
  <si>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</si>
  <si>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</si>
  <si>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</si>
  <si>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</si>
  <si>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</si>
  <si>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</si>
  <si>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</si>
  <si>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</si>
  <si>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</si>
  <si>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</si>
  <si>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</si>
  <si>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</si>
  <si>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</si>
  <si>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</si>
  <si>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</si>
  <si>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</si>
  <si>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</si>
  <si>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</si>
  <si>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</si>
  <si>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</si>
  <si>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</si>
  <si>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</si>
  <si>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</si>
  <si>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</si>
  <si>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</si>
  <si>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</si>
  <si>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</si>
  <si>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</si>
  <si>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</si>
  <si>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</si>
  <si>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</si>
  <si>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</si>
  <si>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</si>
  <si>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</si>
  <si>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</si>
  <si>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</si>
  <si>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</si>
  <si>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</si>
  <si>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</si>
  <si>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</si>
  <si>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</si>
  <si>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</si>
  <si>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</si>
  <si>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</si>
  <si>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</si>
  <si>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</si>
  <si>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</si>
  <si>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</si>
  <si>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</si>
  <si>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</si>
  <si>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</si>
  <si>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</si>
  <si>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</si>
  <si>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</si>
  <si>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</si>
  <si>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</si>
  <si>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</si>
  <si>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</si>
  <si>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</si>
  <si>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</si>
  <si>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</si>
  <si>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</si>
  <si>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</si>
  <si>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</si>
  <si>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</si>
  <si>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</si>
  <si>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</si>
  <si>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</si>
  <si>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</si>
  <si>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</si>
  <si>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</si>
  <si>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</si>
  <si>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</si>
  <si>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</si>
  <si>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</si>
  <si>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</si>
  <si>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</si>
  <si>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</si>
  <si>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</si>
  <si>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</si>
  <si>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</si>
  <si>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</si>
  <si>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</si>
  <si>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</si>
  <si>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</si>
  <si>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</si>
  <si>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</si>
  <si>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</si>
  <si>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</si>
  <si>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</si>
  <si>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</si>
  <si>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</si>
  <si>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</si>
  <si>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</si>
  <si>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</si>
  <si>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</si>
  <si>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</si>
  <si>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</si>
  <si>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</si>
  <si>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</si>
  <si>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</si>
  <si>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</si>
  <si>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</si>
  <si>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</si>
  <si>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</si>
  <si>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</si>
  <si>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</si>
  <si>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</si>
  <si>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</si>
  <si>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</si>
  <si>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</si>
  <si>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</si>
  <si>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</si>
  <si>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</si>
  <si>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</si>
  <si>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</si>
  <si>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</si>
  <si>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</si>
  <si>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</si>
  <si>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</si>
  <si>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</si>
  <si>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</si>
  <si>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</si>
  <si>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</si>
  <si>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</si>
  <si>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</si>
  <si>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</si>
  <si>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</si>
  <si>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</si>
  <si>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</si>
  <si>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</si>
  <si>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</si>
  <si>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</si>
  <si>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</si>
  <si>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</si>
  <si>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</si>
  <si>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</si>
  <si>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</si>
  <si>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</si>
  <si>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</si>
  <si>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</si>
  <si>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</si>
  <si>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</si>
  <si>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</si>
  <si>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</si>
  <si>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</si>
  <si>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</si>
  <si>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</si>
  <si>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</si>
  <si>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</si>
  <si>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</si>
  <si>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</si>
  <si>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</si>
  <si>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</si>
  <si>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</si>
  <si>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</si>
  <si>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</si>
  <si>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</si>
  <si>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</si>
  <si>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</si>
  <si>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</si>
  <si>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</si>
  <si>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</si>
  <si>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</si>
  <si>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</si>
  <si>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</si>
  <si>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</si>
  <si>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</si>
  <si>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</si>
  <si>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</si>
  <si>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</si>
  <si>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</si>
  <si>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</si>
  <si>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</si>
  <si>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</si>
  <si>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</si>
  <si>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</si>
  <si>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</si>
  <si>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</si>
  <si>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</si>
  <si>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</si>
  <si>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</si>
  <si>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</si>
  <si>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</si>
  <si>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</si>
  <si>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</si>
  <si>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</si>
  <si>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</si>
  <si>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</si>
  <si>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</si>
  <si>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</si>
  <si>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</si>
  <si>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</si>
  <si>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</si>
  <si>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</si>
  <si>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</si>
  <si>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</si>
  <si>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</si>
  <si>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</si>
  <si>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</si>
  <si>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</si>
  <si>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</si>
  <si>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</si>
  <si>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</si>
  <si>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</si>
  <si>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</si>
  <si>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</si>
  <si>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</si>
  <si>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</si>
  <si>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</si>
  <si>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</si>
  <si>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</si>
  <si>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</si>
  <si>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</si>
  <si>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</si>
  <si>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</si>
  <si>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</si>
  <si>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</si>
  <si>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</si>
  <si>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</si>
  <si>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</si>
  <si>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</si>
  <si>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</si>
  <si>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</si>
  <si>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</si>
  <si>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</si>
  <si>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</si>
  <si>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</si>
  <si>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</si>
  <si>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</si>
  <si>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</si>
  <si>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</si>
  <si>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</si>
  <si>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</si>
  <si>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</si>
  <si>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</si>
  <si>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</si>
  <si>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</si>
  <si>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</si>
  <si>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</si>
  <si>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</si>
  <si>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</si>
  <si>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</si>
  <si>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</si>
  <si>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</si>
  <si>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</si>
  <si>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</si>
  <si>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</si>
  <si>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</si>
  <si>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</si>
  <si>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</si>
  <si>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</si>
  <si>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</si>
  <si>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</si>
  <si>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</si>
  <si>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</si>
  <si>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</si>
  <si>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</si>
  <si>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</si>
  <si>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</si>
  <si>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</si>
  <si>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</si>
  <si>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</si>
  <si>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</si>
  <si>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</si>
  <si>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</si>
  <si>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</si>
  <si>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</si>
  <si>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</si>
  <si>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</si>
  <si>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</si>
  <si>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</si>
  <si>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</si>
  <si>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</si>
  <si>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</si>
  <si>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</si>
  <si>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</si>
  <si>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</si>
  <si>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</si>
  <si>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</si>
  <si>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</si>
  <si>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</si>
  <si>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</si>
  <si>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</si>
  <si>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</si>
  <si>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</si>
  <si>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</si>
  <si>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</si>
  <si>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</si>
  <si>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</si>
  <si>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</si>
  <si>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</si>
  <si>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</si>
  <si>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</si>
  <si>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</si>
  <si>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</si>
  <si>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</si>
  <si>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</si>
  <si>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</si>
  <si>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</si>
  <si>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</si>
  <si>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</si>
  <si>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</si>
  <si>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</si>
  <si>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</si>
  <si>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</si>
  <si>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</si>
  <si>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</si>
  <si>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</si>
  <si>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</si>
  <si>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</si>
  <si>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</si>
  <si>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</si>
  <si>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</si>
  <si>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</si>
  <si>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</si>
  <si>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</si>
  <si>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</si>
  <si>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</si>
  <si>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</si>
  <si>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</si>
  <si>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</si>
  <si>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</si>
  <si>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</si>
  <si>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</si>
  <si>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</si>
  <si>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</si>
  <si>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</si>
  <si>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</si>
  <si>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</si>
  <si>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</si>
  <si>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</si>
  <si>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</si>
  <si>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</si>
  <si>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</si>
  <si>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</si>
  <si>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</si>
  <si>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</si>
  <si>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</si>
  <si>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</si>
  <si>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</si>
  <si>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</si>
  <si>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</si>
  <si>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</si>
  <si>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</si>
  <si>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</si>
  <si>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</si>
  <si>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</si>
  <si>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</si>
  <si>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</si>
  <si>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</si>
  <si>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</si>
  <si>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</si>
  <si>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</si>
  <si>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</si>
  <si>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</si>
  <si>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</si>
  <si>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</si>
  <si>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</si>
  <si>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</si>
  <si>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</si>
  <si>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</si>
  <si>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</si>
  <si>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</si>
  <si>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</si>
  <si>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</si>
  <si>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</si>
  <si>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</si>
  <si>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</si>
  <si>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</si>
  <si>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</si>
  <si>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</si>
  <si>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</si>
  <si>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</si>
  <si>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</si>
  <si>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</si>
  <si>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</si>
  <si>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</si>
  <si>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</si>
  <si>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</si>
  <si>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</si>
  <si>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</si>
  <si>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</si>
  <si>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</si>
  <si>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</si>
  <si>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</si>
  <si>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</si>
  <si>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</si>
  <si>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</si>
  <si>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</si>
  <si>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</si>
  <si>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</si>
  <si>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</si>
  <si>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</si>
  <si>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</si>
  <si>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</si>
  <si>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</si>
  <si>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</si>
  <si>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</si>
  <si>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</si>
  <si>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</si>
  <si>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</si>
  <si>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</si>
  <si>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</si>
  <si>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</si>
  <si>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</si>
  <si>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</si>
  <si>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</si>
  <si>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</si>
  <si>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</si>
  <si>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</si>
  <si>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</si>
  <si>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</si>
  <si>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</si>
  <si>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</si>
  <si>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</si>
  <si>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</si>
  <si>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</si>
  <si>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</si>
  <si>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</si>
  <si>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</si>
  <si>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</si>
  <si>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</si>
  <si>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</si>
  <si>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</si>
  <si>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</si>
  <si>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</si>
  <si>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</si>
  <si>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</si>
  <si>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</si>
  <si>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</si>
  <si>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</si>
  <si>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</si>
  <si>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</si>
  <si>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</si>
  <si>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</si>
  <si>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</si>
  <si>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</si>
  <si>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</si>
  <si>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</si>
  <si>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</si>
  <si>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</si>
  <si>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</si>
  <si>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</si>
  <si>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</si>
  <si>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</si>
  <si>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</si>
  <si>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</si>
  <si>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</si>
  <si>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</si>
  <si>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</si>
  <si>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</si>
  <si>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</si>
  <si>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</si>
  <si>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</si>
  <si>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</si>
  <si>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</si>
  <si>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</si>
  <si>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</si>
  <si>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</si>
  <si>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</si>
  <si>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</si>
  <si>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</si>
  <si>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</si>
  <si>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</si>
  <si>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</si>
  <si>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</si>
  <si>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</si>
  <si>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</si>
  <si>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</si>
  <si>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</si>
  <si>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</si>
  <si>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</si>
  <si>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</si>
  <si>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</si>
  <si>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</si>
  <si>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</si>
  <si>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</si>
  <si>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</si>
  <si>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</si>
  <si>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</si>
  <si>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</si>
  <si>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</si>
  <si>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</si>
  <si>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</si>
  <si>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</si>
  <si>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</si>
  <si>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</si>
  <si>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</si>
  <si>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</si>
  <si>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</si>
  <si>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</si>
  <si>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</si>
  <si>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</si>
  <si>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</si>
  <si>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</si>
  <si>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</si>
  <si>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</si>
  <si>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</si>
  <si>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</si>
  <si>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</si>
  <si>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</si>
  <si>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</si>
  <si>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</si>
  <si>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</si>
  <si>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</si>
  <si>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</si>
  <si>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</si>
  <si>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</si>
  <si>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</si>
  <si>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</si>
  <si>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</si>
  <si>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</si>
  <si>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</si>
  <si>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</si>
  <si>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</si>
  <si>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</si>
  <si>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</si>
  <si>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</si>
  <si>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</si>
  <si>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</si>
  <si>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</si>
  <si>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</si>
  <si>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</si>
  <si>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</si>
  <si>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</si>
  <si>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</si>
  <si>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</si>
  <si>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</si>
  <si>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</si>
  <si>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</si>
  <si>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</si>
  <si>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</si>
  <si>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</si>
  <si>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</si>
  <si>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</si>
  <si>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</si>
  <si>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</si>
  <si>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</si>
  <si>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</si>
  <si>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</si>
  <si>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</si>
  <si>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</si>
  <si>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</si>
  <si>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</si>
  <si>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</si>
  <si>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</si>
  <si>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</si>
  <si>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</si>
  <si>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</si>
  <si>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</si>
  <si>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</si>
  <si>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</si>
  <si>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</si>
  <si>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</si>
  <si>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</si>
  <si>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</si>
  <si>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</si>
  <si>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</si>
  <si>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</si>
  <si>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</si>
  <si>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</si>
  <si>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</si>
  <si>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</si>
  <si>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</si>
  <si>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</si>
  <si>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</si>
  <si>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</si>
  <si>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</si>
  <si>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</si>
  <si>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</si>
  <si>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</si>
  <si>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</si>
  <si>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</si>
  <si>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</si>
  <si>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</si>
  <si>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</si>
  <si>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</si>
  <si>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</si>
  <si>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</si>
  <si>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</si>
  <si>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</si>
  <si>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</si>
  <si>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</si>
  <si>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</si>
  <si>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</si>
  <si>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</si>
  <si>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</si>
  <si>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</si>
  <si>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</si>
  <si>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</si>
  <si>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</si>
  <si>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</si>
  <si>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</si>
  <si>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</si>
  <si>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</si>
  <si>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</si>
  <si>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</si>
  <si>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</si>
  <si>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</si>
  <si>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</si>
  <si>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</si>
  <si>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</si>
  <si>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</si>
  <si>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</si>
  <si>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</si>
  <si>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</si>
  <si>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</si>
  <si>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</si>
  <si>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</si>
  <si>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</si>
  <si>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</si>
  <si>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</si>
  <si>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</si>
  <si>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</si>
  <si>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</si>
  <si>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</si>
  <si>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</si>
  <si>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</si>
  <si>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</si>
  <si>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</si>
  <si>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</si>
  <si>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</si>
  <si>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</si>
  <si>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</si>
  <si>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</si>
  <si>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</si>
  <si>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</si>
  <si>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</si>
  <si>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</si>
  <si>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</si>
  <si>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</si>
  <si>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</si>
  <si>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</si>
  <si>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</si>
  <si>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</si>
  <si>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</si>
  <si>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</si>
  <si>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</si>
  <si>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</si>
  <si>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</si>
  <si>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</si>
  <si>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</si>
  <si>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</si>
  <si>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</si>
  <si>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</si>
  <si>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</si>
  <si>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</si>
  <si>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</si>
  <si>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</si>
  <si>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</si>
  <si>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</si>
  <si>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</si>
  <si>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</si>
  <si>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</si>
  <si>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</si>
  <si>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</si>
  <si>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</si>
  <si>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</si>
  <si>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</si>
  <si>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</si>
  <si>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</si>
  <si>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</si>
  <si>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</si>
  <si>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</si>
  <si>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</si>
  <si>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</si>
  <si>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</si>
  <si>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</si>
  <si>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</si>
  <si>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</si>
  <si>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</si>
  <si>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</si>
  <si>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</si>
  <si>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</si>
  <si>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</si>
  <si>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</si>
  <si>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</si>
  <si>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</si>
  <si>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</si>
  <si>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</si>
  <si>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</si>
  <si>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</si>
  <si>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</si>
  <si>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</si>
  <si>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</si>
  <si>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</si>
  <si>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</si>
  <si>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</si>
  <si>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</si>
  <si>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</si>
  <si>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</si>
  <si>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</si>
  <si>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</si>
  <si>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</si>
  <si>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</si>
  <si>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</si>
  <si>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</si>
  <si>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</si>
  <si>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</si>
  <si>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</si>
  <si>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</si>
  <si>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</si>
  <si>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</si>
  <si>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</si>
  <si>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</si>
  <si>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</si>
  <si>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</si>
  <si>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</si>
  <si>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</si>
  <si>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</si>
  <si>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</si>
  <si>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</si>
  <si>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</si>
  <si>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</si>
  <si>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</si>
  <si>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</si>
  <si>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</si>
  <si>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</si>
  <si>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</si>
  <si>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</si>
  <si>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</si>
  <si>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</si>
  <si>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</si>
  <si>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</si>
  <si>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</si>
  <si>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</si>
  <si>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</si>
  <si>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</si>
  <si>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</si>
  <si>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</si>
  <si>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</si>
  <si>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</si>
  <si>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</si>
  <si>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</si>
  <si>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</si>
  <si>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</si>
  <si>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</si>
  <si>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</si>
  <si>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</si>
  <si>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</si>
  <si>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</si>
  <si>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</si>
  <si>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</si>
  <si>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</si>
  <si>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</si>
  <si>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</si>
  <si>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</si>
  <si>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</si>
  <si>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</si>
  <si>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</si>
  <si>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</si>
  <si>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</si>
  <si>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</si>
  <si>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</si>
  <si>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</si>
  <si>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</si>
  <si>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</si>
  <si>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</si>
  <si>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</si>
  <si>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</si>
  <si>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</si>
  <si>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</si>
  <si>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</si>
  <si>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</si>
  <si>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</si>
  <si>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</si>
  <si>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</si>
  <si>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</si>
  <si>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</si>
  <si>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</si>
  <si>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</si>
  <si>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</si>
  <si>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</si>
  <si>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</si>
  <si>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</si>
  <si>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</si>
  <si>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</si>
  <si>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</si>
  <si>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</si>
  <si>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</si>
  <si>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</si>
  <si>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</si>
  <si>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</si>
  <si>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</si>
  <si>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</si>
  <si>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</si>
  <si>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</si>
  <si>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</si>
  <si>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</si>
  <si>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</si>
  <si>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</si>
  <si>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</si>
  <si>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</si>
  <si>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</si>
  <si>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</si>
  <si>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</si>
  <si>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</si>
  <si>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</si>
  <si>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</si>
  <si>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</si>
  <si>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</si>
  <si>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</si>
  <si>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</si>
  <si>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</si>
  <si>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</si>
  <si>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</si>
  <si>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</si>
  <si>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</si>
  <si>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</si>
  <si>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</si>
  <si>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</si>
  <si>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</si>
  <si>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</si>
  <si>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</si>
  <si>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</si>
  <si>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</si>
  <si>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</si>
  <si>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</si>
  <si>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</si>
  <si>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</si>
  <si>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</si>
  <si>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</si>
  <si>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</si>
  <si>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</si>
  <si>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</si>
  <si>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</si>
  <si>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</si>
  <si>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</si>
  <si>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</si>
  <si>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</si>
  <si>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</si>
  <si>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</si>
  <si>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</si>
  <si>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</si>
  <si>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</si>
  <si>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</si>
  <si>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</si>
  <si>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</si>
  <si>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</si>
  <si>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</si>
  <si>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</si>
  <si>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</si>
  <si>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</si>
  <si>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</si>
  <si>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</si>
  <si>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</si>
  <si>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</si>
  <si>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</si>
  <si>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</si>
  <si>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</si>
  <si>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</si>
  <si>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</si>
  <si>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</si>
  <si>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</si>
  <si>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</si>
  <si>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</si>
  <si>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</si>
  <si>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</si>
  <si>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</si>
  <si>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</si>
  <si>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</si>
  <si>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</si>
  <si>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</si>
  <si>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</si>
  <si>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</si>
  <si>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</si>
  <si>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</si>
  <si>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</si>
  <si>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</si>
  <si>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</si>
  <si>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</si>
  <si>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</si>
  <si>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</si>
  <si>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</si>
  <si>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</si>
  <si>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</si>
  <si>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</si>
  <si>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</si>
  <si>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</si>
  <si>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</si>
  <si>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</si>
  <si>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</si>
  <si>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</si>
  <si>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</si>
  <si>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</si>
  <si>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</si>
  <si>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</si>
  <si>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</si>
  <si>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</si>
  <si>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</si>
  <si>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</si>
  <si>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</si>
  <si>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</si>
  <si>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</si>
  <si>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</si>
  <si>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</si>
  <si>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</si>
  <si>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</si>
  <si>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</si>
  <si>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</si>
  <si>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</si>
  <si>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</si>
  <si>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</si>
  <si>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</si>
  <si>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</si>
  <si>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</si>
  <si>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</si>
  <si>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</si>
  <si>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</si>
  <si>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</si>
  <si>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</si>
  <si>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</si>
  <si>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</si>
  <si>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</si>
  <si>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</si>
  <si>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</si>
  <si>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</si>
  <si>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</si>
  <si>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</si>
  <si>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</si>
  <si>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</si>
  <si>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</si>
  <si>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</si>
  <si>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</si>
  <si>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</si>
  <si>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</si>
  <si>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</si>
  <si>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</si>
  <si>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</si>
  <si>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</si>
  <si>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</si>
  <si>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</si>
  <si>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</si>
  <si>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</si>
  <si>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</si>
  <si>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</si>
  <si>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</si>
  <si>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</si>
  <si>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</si>
  <si>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</si>
  <si>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</si>
  <si>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</si>
  <si>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</si>
  <si>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</si>
  <si>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</si>
  <si>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</si>
  <si>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</si>
  <si>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</si>
  <si>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</si>
  <si>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</si>
  <si>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</si>
  <si>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</si>
  <si>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</si>
  <si>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</si>
  <si>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</si>
  <si>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</si>
  <si>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</si>
  <si>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</si>
  <si>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</si>
  <si>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</si>
  <si>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</si>
  <si>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</si>
  <si>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</si>
  <si>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</si>
  <si>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</si>
  <si>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</si>
  <si>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</si>
  <si>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</si>
  <si>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</si>
  <si>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</si>
  <si>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</si>
  <si>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</si>
  <si>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</si>
  <si>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</si>
  <si>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</si>
  <si>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</si>
  <si>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</si>
  <si>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</si>
  <si>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</si>
  <si>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</si>
  <si>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</si>
  <si>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</si>
  <si>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</si>
  <si>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</si>
  <si>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</si>
  <si>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</si>
  <si>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</si>
  <si>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</si>
  <si>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</si>
  <si>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</si>
  <si>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</si>
  <si>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</si>
  <si>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</si>
  <si>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</si>
  <si>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</si>
  <si>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</si>
  <si>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</si>
  <si>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</si>
  <si>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</si>
  <si>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</si>
  <si>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</si>
  <si>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</si>
  <si>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</si>
  <si>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</si>
  <si>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</si>
  <si>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</si>
  <si>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</si>
  <si>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</si>
  <si>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</si>
  <si>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</si>
  <si>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</si>
  <si>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</si>
  <si>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</si>
  <si>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</si>
  <si>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</si>
  <si>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</si>
  <si>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</si>
  <si>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</si>
  <si>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</si>
  <si>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</si>
  <si>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</si>
  <si>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</si>
  <si>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</si>
  <si>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</si>
  <si>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</si>
  <si>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</si>
  <si>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</si>
  <si>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</si>
  <si>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</si>
  <si>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</si>
  <si>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</si>
  <si>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</si>
  <si>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</si>
  <si>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</si>
  <si>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</si>
  <si>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</si>
  <si>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</si>
  <si>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</si>
  <si>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</si>
  <si>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</si>
  <si>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</si>
  <si>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</si>
  <si>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</si>
  <si>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</si>
  <si>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</si>
  <si>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</si>
  <si>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</si>
  <si>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</si>
  <si>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</si>
  <si>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</si>
  <si>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</si>
  <si>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</si>
  <si>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</si>
  <si>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</si>
  <si>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</si>
  <si>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</si>
  <si>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</si>
  <si>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</si>
  <si>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</si>
  <si>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</si>
  <si>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</si>
  <si>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</si>
  <si>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</si>
  <si>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</si>
  <si>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</si>
  <si>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</si>
  <si>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</si>
  <si>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</si>
  <si>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</si>
  <si>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</si>
  <si>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</si>
  <si>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</si>
  <si>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</si>
  <si>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</si>
  <si>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</si>
  <si>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</si>
  <si>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</si>
  <si>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</si>
  <si>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</si>
  <si>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</si>
  <si>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</si>
  <si>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</si>
  <si>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</si>
  <si>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</si>
  <si>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</si>
  <si>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</si>
  <si>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</si>
  <si>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</si>
  <si>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</si>
  <si>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</si>
  <si>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</si>
  <si>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</si>
  <si>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</si>
  <si>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</si>
  <si>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</si>
  <si>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</si>
  <si>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</si>
  <si>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</si>
  <si>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</si>
  <si>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</si>
  <si>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</si>
  <si>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</si>
  <si>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</si>
  <si>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</si>
  <si>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</si>
  <si>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</si>
  <si>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</si>
  <si>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</si>
  <si>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</si>
  <si>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</si>
  <si>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</si>
  <si>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</si>
  <si>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</si>
  <si>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</si>
  <si>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</si>
  <si>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</si>
  <si>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</si>
  <si>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</si>
  <si>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</si>
  <si>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</si>
  <si>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</si>
  <si>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</si>
  <si>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</si>
  <si>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</si>
  <si>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</si>
  <si>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</si>
  <si>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</si>
  <si>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</si>
  <si>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</si>
  <si>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</si>
  <si>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</si>
  <si>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</si>
  <si>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</si>
  <si>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</si>
  <si>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</si>
  <si>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</si>
  <si>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</si>
  <si>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</si>
  <si>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</si>
  <si>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</si>
  <si>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</si>
  <si>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</si>
  <si>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</si>
  <si>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</si>
  <si>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</si>
  <si>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</si>
  <si>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</si>
  <si>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</si>
  <si>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</si>
  <si>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</si>
  <si>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</si>
  <si>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</si>
  <si>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</si>
  <si>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</si>
  <si>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</si>
  <si>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</si>
  <si>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</si>
  <si>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</si>
  <si>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</si>
  <si>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</si>
  <si>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</si>
  <si>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</si>
  <si>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</si>
  <si>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</si>
  <si>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</si>
  <si>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</si>
  <si>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</si>
  <si>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</si>
  <si>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</si>
  <si>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</si>
  <si>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</si>
  <si>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</si>
  <si>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</si>
  <si>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</si>
  <si>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</si>
  <si>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</si>
  <si>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</si>
  <si>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</si>
  <si>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</si>
  <si>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</si>
  <si>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</si>
  <si>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</si>
  <si>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</si>
  <si>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</si>
  <si>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</si>
  <si>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</si>
  <si>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</si>
  <si>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</si>
  <si>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</si>
  <si>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</si>
  <si>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</si>
  <si>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</si>
  <si>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</si>
  <si>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</si>
  <si>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</si>
  <si>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</si>
  <si>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</si>
  <si>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</si>
  <si>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</si>
  <si>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</si>
  <si>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</si>
  <si>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</si>
  <si>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</si>
  <si>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</si>
  <si>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</si>
  <si>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</si>
  <si>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</si>
  <si>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</si>
  <si>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</si>
  <si>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</si>
  <si>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</si>
  <si>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</si>
  <si>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</si>
  <si>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</si>
  <si>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</si>
  <si>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</si>
  <si>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</si>
  <si>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</si>
  <si>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</si>
  <si>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</si>
  <si>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</si>
  <si>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</si>
  <si>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</si>
  <si>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</si>
  <si>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</si>
  <si>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</si>
  <si>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</si>
  <si>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</si>
  <si>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</si>
  <si>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</si>
  <si>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</si>
  <si>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</si>
  <si>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</si>
  <si>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</si>
  <si>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</si>
  <si>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</si>
  <si>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</si>
  <si>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</si>
  <si>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</si>
  <si>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</si>
  <si>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</si>
  <si>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</si>
  <si>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</si>
  <si>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</si>
  <si>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</si>
  <si>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</si>
  <si>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</si>
  <si>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</si>
  <si>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</si>
  <si>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</si>
  <si>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</si>
  <si>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</si>
  <si>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</si>
  <si>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</si>
  <si>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</si>
  <si>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</si>
  <si>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</si>
  <si>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</si>
  <si>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</si>
  <si>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</si>
  <si>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</si>
  <si>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</si>
  <si>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</si>
  <si>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</si>
  <si>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</si>
  <si>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</si>
  <si>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</si>
  <si>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</si>
  <si>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</si>
  <si>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</si>
  <si>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</si>
  <si>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</si>
  <si>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</si>
  <si>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</si>
  <si>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</si>
  <si>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</si>
  <si>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</si>
  <si>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</si>
  <si>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</si>
  <si>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</si>
  <si>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</si>
  <si>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</si>
  <si>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</si>
  <si>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</si>
  <si>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</si>
  <si>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</si>
  <si>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</si>
  <si>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</si>
  <si>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</si>
  <si>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</si>
  <si>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</si>
  <si>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</si>
  <si>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</si>
  <si>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</si>
  <si>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</si>
  <si>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</si>
  <si>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</si>
  <si>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</si>
  <si>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</si>
  <si>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</si>
  <si>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</si>
  <si>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</si>
  <si>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</si>
  <si>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</si>
  <si>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</si>
  <si>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</si>
  <si>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</si>
  <si>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</si>
  <si>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</si>
  <si>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</si>
  <si>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</si>
  <si>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</si>
  <si>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</si>
  <si>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</si>
  <si>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</si>
  <si>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</si>
  <si>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</si>
  <si>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</si>
  <si>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</si>
  <si>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</si>
  <si>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</si>
  <si>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</si>
  <si>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</si>
  <si>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</si>
  <si>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</si>
  <si>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</si>
  <si>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</si>
  <si>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</si>
  <si>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</si>
  <si>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</si>
  <si>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</si>
  <si>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</si>
  <si>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</si>
  <si>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</si>
  <si>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</si>
  <si>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</si>
  <si>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</si>
  <si>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</si>
  <si>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</si>
  <si>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</si>
  <si>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</si>
  <si>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</si>
  <si>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</si>
  <si>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</si>
  <si>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</si>
  <si>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</si>
  <si>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</si>
  <si>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</si>
  <si>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</si>
  <si>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</si>
  <si>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</si>
  <si>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</si>
  <si>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</si>
  <si>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</si>
  <si>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</si>
  <si>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</si>
  <si>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</si>
  <si>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</si>
  <si>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</si>
  <si>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</si>
  <si>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</si>
  <si>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</si>
  <si>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</si>
  <si>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</si>
  <si>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</si>
  <si>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</si>
  <si>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</si>
  <si>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</si>
  <si>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</si>
  <si>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</si>
  <si>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</si>
  <si>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</si>
  <si>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</si>
  <si>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</si>
  <si>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</si>
  <si>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</si>
  <si>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</si>
  <si>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</si>
  <si>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</si>
  <si>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</si>
  <si>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</si>
  <si>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</si>
  <si>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</si>
  <si>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</si>
  <si>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</si>
  <si>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</si>
  <si>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</si>
  <si>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</si>
  <si>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</si>
  <si>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</si>
  <si>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</si>
  <si>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</si>
  <si>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</si>
  <si>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</si>
  <si>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</si>
  <si>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</si>
  <si>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</si>
  <si>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</si>
  <si>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</si>
  <si>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</si>
  <si>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</si>
  <si>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</si>
  <si>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</si>
  <si>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</si>
  <si>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</si>
  <si>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</si>
  <si>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</si>
  <si>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</si>
  <si>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</si>
  <si>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</si>
  <si>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</si>
  <si>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</si>
  <si>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</si>
  <si>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</si>
  <si>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</si>
  <si>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</si>
  <si>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</si>
  <si>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</si>
  <si>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</si>
  <si>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</si>
  <si>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</si>
  <si>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</si>
  <si>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</si>
  <si>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</si>
  <si>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</si>
  <si>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</si>
  <si>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</si>
  <si>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</si>
  <si>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</si>
  <si>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</si>
  <si>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</si>
  <si>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</si>
  <si>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</si>
  <si>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</si>
  <si>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</si>
  <si>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</si>
  <si>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</si>
  <si>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</si>
  <si>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</si>
  <si>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</si>
  <si>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</si>
  <si>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</si>
  <si>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</si>
  <si>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</si>
  <si>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</si>
  <si>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</si>
  <si>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</si>
  <si>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</si>
  <si>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</si>
  <si>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</si>
  <si>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</si>
  <si>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</si>
  <si>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</si>
  <si>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</si>
  <si>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</si>
  <si>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</si>
  <si>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</si>
  <si>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</si>
  <si>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</si>
  <si>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</si>
  <si>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</si>
  <si>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</si>
  <si>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</si>
  <si>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</si>
  <si>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</si>
  <si>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</si>
  <si>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</si>
  <si>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</si>
  <si>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</si>
  <si>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</si>
  <si>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</si>
  <si>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</si>
  <si>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</si>
  <si>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</si>
  <si>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</si>
  <si>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</si>
  <si>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</si>
  <si>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</si>
  <si>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</si>
  <si>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</si>
  <si>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</si>
  <si>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</si>
  <si>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</si>
  <si>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</si>
  <si>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</si>
  <si>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</si>
  <si>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</si>
  <si>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</si>
  <si>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</si>
  <si>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</si>
  <si>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</si>
  <si>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</si>
  <si>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</si>
  <si>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</si>
  <si>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</si>
  <si>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</si>
  <si>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</si>
  <si>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</si>
  <si>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</si>
  <si>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</si>
  <si>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</si>
  <si>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</si>
  <si>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</si>
  <si>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</si>
  <si>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</si>
  <si>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</si>
  <si>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</si>
  <si>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</si>
  <si>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</si>
  <si>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</si>
  <si>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</si>
  <si>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</si>
  <si>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</si>
  <si>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</si>
  <si>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</si>
  <si>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</si>
  <si>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</si>
  <si>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</si>
  <si>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</si>
  <si>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</si>
  <si>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</si>
  <si>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</si>
  <si>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</si>
  <si>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</si>
  <si>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</si>
  <si>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</si>
  <si>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</si>
  <si>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</si>
  <si>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</si>
  <si>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</si>
  <si>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</si>
  <si>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</si>
  <si>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</si>
  <si>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</si>
  <si>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</si>
  <si>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</si>
  <si>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</si>
  <si>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</si>
  <si>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</si>
  <si>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</si>
  <si>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</si>
  <si>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</si>
  <si>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</si>
  <si>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</si>
  <si>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</si>
  <si>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</si>
  <si>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</si>
  <si>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</si>
  <si>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</si>
  <si>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</si>
  <si>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</si>
  <si>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</si>
  <si>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</si>
  <si>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</si>
  <si>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</si>
  <si>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</si>
  <si>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</si>
  <si>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</si>
  <si>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</si>
  <si>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</si>
  <si>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</si>
  <si>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</si>
  <si>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</si>
  <si>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</si>
  <si>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</si>
  <si>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</si>
  <si>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</si>
  <si>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</si>
  <si>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</si>
  <si>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</si>
  <si>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</si>
  <si>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</si>
  <si>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</si>
  <si>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</si>
  <si>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</si>
  <si>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</si>
  <si>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</si>
  <si>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</si>
  <si>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</si>
  <si>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</si>
  <si>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</si>
  <si>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</si>
  <si>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</si>
  <si>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</si>
  <si>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</si>
  <si>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</si>
  <si>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</si>
  <si>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</si>
  <si>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</si>
  <si>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</si>
  <si>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</si>
  <si>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</si>
  <si>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</si>
  <si>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</si>
  <si>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</si>
  <si>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</si>
  <si>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</si>
  <si>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</si>
  <si>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</si>
  <si>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</si>
  <si>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</si>
  <si>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</si>
  <si>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</si>
  <si>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</si>
  <si>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</si>
  <si>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</si>
  <si>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</si>
  <si>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</si>
  <si>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</si>
  <si>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</si>
  <si>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</si>
  <si>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</si>
  <si>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</si>
  <si>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</si>
  <si>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</si>
  <si>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</si>
  <si>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</si>
  <si>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</si>
  <si>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</si>
  <si>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</si>
  <si>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</si>
  <si>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</si>
  <si>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</si>
  <si>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</si>
  <si>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</si>
  <si>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</si>
  <si>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</si>
  <si>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</si>
  <si>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</si>
  <si>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</si>
  <si>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</si>
  <si>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</si>
  <si>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</si>
  <si>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</si>
  <si>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</si>
  <si>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</si>
  <si>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</si>
  <si>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</si>
  <si>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</si>
  <si>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</si>
  <si>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</si>
  <si>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</si>
  <si>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</si>
  <si>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</si>
  <si>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</si>
  <si>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</si>
  <si>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</si>
  <si>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</si>
  <si>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</si>
  <si>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</si>
  <si>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</si>
  <si>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</si>
  <si>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</si>
  <si>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</si>
  <si>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</si>
  <si>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</si>
  <si>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</si>
  <si>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</si>
  <si>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</si>
  <si>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</si>
  <si>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</si>
  <si>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</si>
  <si>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</si>
  <si>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</si>
  <si>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</si>
  <si>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</si>
  <si>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</si>
  <si>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</si>
  <si>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</si>
  <si>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</si>
  <si>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</si>
  <si>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</si>
  <si>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</si>
  <si>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</si>
  <si>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</si>
  <si>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</si>
  <si>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</si>
  <si>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</si>
  <si>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</si>
  <si>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</si>
  <si>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</si>
  <si>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</si>
  <si>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</si>
  <si>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</si>
  <si>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</si>
  <si>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</si>
  <si>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</si>
  <si>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</si>
  <si>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</si>
  <si>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</si>
  <si>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</si>
  <si>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</si>
  <si>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</si>
  <si>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</si>
  <si>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</si>
  <si>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</si>
  <si>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</si>
  <si>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</si>
  <si>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</si>
  <si>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</si>
  <si>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</si>
  <si>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</si>
  <si>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</si>
  <si>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</si>
  <si>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</si>
  <si>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</si>
  <si>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</si>
  <si>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</si>
  <si>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</si>
  <si>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</si>
  <si>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</si>
  <si>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</si>
  <si>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</si>
  <si>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</si>
  <si>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</si>
  <si>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</si>
  <si>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</si>
  <si>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</si>
  <si>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</si>
  <si>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</si>
  <si>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</si>
  <si>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</si>
  <si>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</si>
  <si>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</si>
  <si>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</si>
  <si>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</si>
  <si>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</si>
  <si>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</si>
  <si>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</si>
  <si>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</si>
  <si>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</si>
  <si>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</si>
  <si>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</si>
  <si>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</si>
  <si>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</si>
  <si>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</si>
  <si>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</si>
  <si>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</si>
  <si>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</si>
  <si>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</si>
  <si>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</si>
  <si>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</si>
  <si>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</si>
  <si>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</si>
  <si>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</si>
  <si>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</si>
  <si>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</si>
  <si>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</si>
  <si>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</si>
  <si>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</si>
  <si>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</si>
  <si>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</si>
  <si>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</si>
  <si>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</si>
  <si>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</si>
  <si>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</si>
  <si>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</si>
  <si>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</si>
  <si>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</si>
  <si>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</si>
  <si>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</si>
  <si>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</si>
  <si>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</si>
  <si>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</si>
  <si>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</si>
  <si>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</si>
  <si>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</si>
  <si>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</si>
  <si>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</si>
  <si>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</si>
  <si>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</si>
  <si>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</si>
  <si>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</si>
  <si>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</si>
  <si>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</si>
  <si>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</si>
  <si>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</si>
  <si>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</si>
  <si>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</si>
  <si>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</si>
  <si>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</si>
  <si>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</si>
  <si>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</si>
  <si>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</si>
  <si>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</si>
  <si>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</si>
  <si>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</si>
  <si>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</si>
  <si>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</si>
  <si>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</si>
  <si>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</si>
  <si>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</si>
  <si>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</si>
  <si>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</si>
  <si>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</si>
  <si>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</si>
  <si>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</si>
  <si>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</si>
  <si>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</si>
  <si>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</si>
  <si>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</si>
  <si>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</si>
  <si>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</si>
  <si>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</si>
  <si>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</si>
  <si>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</si>
  <si>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</si>
  <si>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</si>
  <si>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</si>
  <si>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</si>
  <si>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</si>
  <si>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</si>
  <si>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</si>
  <si>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</si>
  <si>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</si>
  <si>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</si>
  <si>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</si>
  <si>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</si>
  <si>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</si>
  <si>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</si>
  <si>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</si>
  <si>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</si>
  <si>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</si>
  <si>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</si>
  <si>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</si>
  <si>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</si>
  <si>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</si>
  <si>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</si>
  <si>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</si>
  <si>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</si>
  <si>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</si>
  <si>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</si>
  <si>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</si>
  <si>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</si>
  <si>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</si>
  <si>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</si>
  <si>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</si>
  <si>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</si>
  <si>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</si>
  <si>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</si>
  <si>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</si>
  <si>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</si>
  <si>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</si>
  <si>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</si>
  <si>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</si>
  <si>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</si>
  <si>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</si>
  <si>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</si>
  <si>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</si>
  <si>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</si>
  <si>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</si>
  <si>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</si>
  <si>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</si>
  <si>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</si>
  <si>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</si>
  <si>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</si>
  <si>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</si>
  <si>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</si>
  <si>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</si>
  <si>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</si>
  <si>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</si>
  <si>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</si>
  <si>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</si>
  <si>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</si>
  <si>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</si>
  <si>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</si>
  <si>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</si>
  <si>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</si>
  <si>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</si>
  <si>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</si>
  <si>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</si>
  <si>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</si>
  <si>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</si>
  <si>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</si>
  <si>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</si>
  <si>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</si>
  <si>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</si>
  <si>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</si>
  <si>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</si>
  <si>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</si>
  <si>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</si>
  <si>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</si>
  <si>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</si>
  <si>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</si>
  <si>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</si>
  <si>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</si>
  <si>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</si>
  <si>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</si>
  <si>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</si>
  <si>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</si>
  <si>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</si>
  <si>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</si>
  <si>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</si>
  <si>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</si>
  <si>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</si>
  <si>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</si>
  <si>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</si>
  <si>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</si>
  <si>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</si>
  <si>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</si>
  <si>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</si>
  <si>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</si>
  <si>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</si>
  <si>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</si>
  <si>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</si>
  <si>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</si>
  <si>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</si>
  <si>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</si>
  <si>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</si>
  <si>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</si>
  <si>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</si>
  <si>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</si>
  <si>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</si>
  <si>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</si>
  <si>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</si>
  <si>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</si>
  <si>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</si>
  <si>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</si>
  <si>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</si>
  <si>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</si>
  <si>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</si>
  <si>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</si>
  <si>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</si>
  <si>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</si>
  <si>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</si>
  <si>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</si>
  <si>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</si>
  <si>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</si>
  <si>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</si>
  <si>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</si>
  <si>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</si>
  <si>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</si>
  <si>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</si>
  <si>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</si>
  <si>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</si>
  <si>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</si>
  <si>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</si>
  <si>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</si>
  <si>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</si>
  <si>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</si>
  <si>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</si>
  <si>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</si>
  <si>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</si>
  <si>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</si>
  <si>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</si>
  <si>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</si>
  <si>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</si>
  <si>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</si>
  <si>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</si>
  <si>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</si>
  <si>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</si>
  <si>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</si>
  <si>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</si>
  <si>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</si>
  <si>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</si>
  <si>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</si>
  <si>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</si>
  <si>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</si>
  <si>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</si>
  <si>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</si>
  <si>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</si>
  <si>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</si>
  <si>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</si>
  <si>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</si>
  <si>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</si>
  <si>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</si>
  <si>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</si>
  <si>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</si>
  <si>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</si>
  <si>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</si>
  <si>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</si>
  <si>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</si>
  <si>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</si>
  <si>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</si>
  <si>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</si>
  <si>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</si>
  <si>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</si>
  <si>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</si>
  <si>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</si>
  <si>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</si>
  <si>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</si>
  <si>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</si>
  <si>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</si>
  <si>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</si>
  <si>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</si>
  <si>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</si>
  <si>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</si>
  <si>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</si>
  <si>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</si>
  <si>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</si>
  <si>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</si>
  <si>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</si>
  <si>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</si>
  <si>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</si>
  <si>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</si>
  <si>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</si>
  <si>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</si>
  <si>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</si>
  <si>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</si>
  <si>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</si>
  <si>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</si>
  <si>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</si>
  <si>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</si>
  <si>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</si>
  <si>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</si>
  <si>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</si>
  <si>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</si>
  <si>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</si>
  <si>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</si>
  <si>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</si>
  <si>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</si>
  <si>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</si>
  <si>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</si>
  <si>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</si>
  <si>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</si>
  <si>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</si>
  <si>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</si>
  <si>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</si>
  <si>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</si>
  <si>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</si>
  <si>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</si>
  <si>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</si>
  <si>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</si>
  <si>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</si>
  <si>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</si>
  <si>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</si>
  <si>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</si>
  <si>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</si>
  <si>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</si>
  <si>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</si>
  <si>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</si>
  <si>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</si>
  <si>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</si>
  <si>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</si>
  <si>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</si>
  <si>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</si>
  <si>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</si>
  <si>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</si>
  <si>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</si>
  <si>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</si>
  <si>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</si>
  <si>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</si>
  <si>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</si>
  <si>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</si>
  <si>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</si>
  <si>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</si>
  <si>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</si>
  <si>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</si>
  <si>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</si>
  <si>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</si>
  <si>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</si>
  <si>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</si>
  <si>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</si>
  <si>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</si>
  <si>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</si>
  <si>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</si>
  <si>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</si>
  <si>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</si>
  <si>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</si>
  <si>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</si>
  <si>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</si>
  <si>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</si>
  <si>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</si>
  <si>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</si>
  <si>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</si>
  <si>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</si>
  <si>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</si>
  <si>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</si>
  <si>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</si>
  <si>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</si>
  <si>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</si>
  <si>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</si>
  <si>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</si>
  <si>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</si>
  <si>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</si>
  <si>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</si>
  <si>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</si>
  <si>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</si>
  <si>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</si>
  <si>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</si>
  <si>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</si>
  <si>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</si>
  <si>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</si>
  <si>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</si>
  <si>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</si>
  <si>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</si>
  <si>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</si>
  <si>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</si>
  <si>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</si>
  <si>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</si>
  <si>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</si>
  <si>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</si>
  <si>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</si>
  <si>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</si>
  <si>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</si>
  <si>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</si>
  <si>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</si>
  <si>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</si>
  <si>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</si>
  <si>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</si>
  <si>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</si>
  <si>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</si>
  <si>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</si>
  <si>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</si>
  <si>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</si>
  <si>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</si>
  <si>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</si>
  <si>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</si>
  <si>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</si>
  <si>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</si>
  <si>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</si>
  <si>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</si>
  <si>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</si>
  <si>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</si>
  <si>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</si>
  <si>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</si>
  <si>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</si>
  <si>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</si>
  <si>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</si>
  <si>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</si>
  <si>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</si>
  <si>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</si>
  <si>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</si>
  <si>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</si>
  <si>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</si>
  <si>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</si>
  <si>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</si>
  <si>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</si>
  <si>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</si>
  <si>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</si>
  <si>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</si>
  <si>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</si>
  <si>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</si>
  <si>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</si>
  <si>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</si>
  <si>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</si>
  <si>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</si>
  <si>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</si>
  <si>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</si>
  <si>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</si>
  <si>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</si>
  <si>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</si>
  <si>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</si>
  <si>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</si>
  <si>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</si>
  <si>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</si>
  <si>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</si>
  <si>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</si>
  <si>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</si>
  <si>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</si>
  <si>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</si>
  <si>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</si>
  <si>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</si>
  <si>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</si>
  <si>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</si>
  <si>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</si>
  <si>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</si>
  <si>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</si>
  <si>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</si>
  <si>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</si>
  <si>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</si>
  <si>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</si>
  <si>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</si>
  <si>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</si>
  <si>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</si>
  <si>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</si>
  <si>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</si>
  <si>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</si>
  <si>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</si>
  <si>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</si>
  <si>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</si>
  <si>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</si>
  <si>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</si>
  <si>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</si>
  <si>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</si>
  <si>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</si>
  <si>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</si>
  <si>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</si>
  <si>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</si>
  <si>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</si>
  <si>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</si>
  <si>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</si>
  <si>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</si>
  <si>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</si>
  <si>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</si>
  <si>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</si>
  <si>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</si>
  <si>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</si>
  <si>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</si>
  <si>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</si>
  <si>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</si>
  <si>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</si>
  <si>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</si>
  <si>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</si>
  <si>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</si>
  <si>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</si>
  <si>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</si>
  <si>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</si>
  <si>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</si>
  <si>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</si>
  <si>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</si>
  <si>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</si>
  <si>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</si>
  <si>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</si>
  <si>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</si>
  <si>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</si>
  <si>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</si>
  <si>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</si>
  <si>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</si>
  <si>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</si>
  <si>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</si>
  <si>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</si>
  <si>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</si>
  <si>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</si>
  <si>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</si>
  <si>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</si>
  <si>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</si>
  <si>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</si>
  <si>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</si>
  <si>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</si>
  <si>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</si>
  <si>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</si>
  <si>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</si>
  <si>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</si>
  <si>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</si>
  <si>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</si>
  <si>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</si>
  <si>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</si>
  <si>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</si>
  <si>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</si>
  <si>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</si>
  <si>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</si>
  <si>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</si>
  <si>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</si>
  <si>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</si>
  <si>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</si>
  <si>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</si>
  <si>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</si>
  <si>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</si>
  <si>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</si>
  <si>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</si>
  <si>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</si>
  <si>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</si>
  <si>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</si>
  <si>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</si>
  <si>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</si>
  <si>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</si>
  <si>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</si>
  <si>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</si>
  <si>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</si>
  <si>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</si>
  <si>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</si>
  <si>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</si>
  <si>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</si>
  <si>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</si>
  <si>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</si>
  <si>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</si>
  <si>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</si>
  <si>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</si>
  <si>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</si>
  <si>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</si>
  <si>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</si>
  <si>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</si>
  <si>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</si>
  <si>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</si>
  <si>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</si>
  <si>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</si>
  <si>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</si>
  <si>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</si>
  <si>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</si>
  <si>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</si>
  <si>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</si>
  <si>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</si>
  <si>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</si>
  <si>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</si>
  <si>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</si>
  <si>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</si>
  <si>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</si>
  <si>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</si>
  <si>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</si>
  <si>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</si>
  <si>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</si>
  <si>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</si>
  <si>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</si>
  <si>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</si>
  <si>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</si>
  <si>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</si>
  <si>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</si>
  <si>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</si>
  <si>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</si>
  <si>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</si>
  <si>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</si>
  <si>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</si>
  <si>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</si>
  <si>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</si>
  <si>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</si>
  <si>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</si>
  <si>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</si>
  <si>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</si>
  <si>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</si>
  <si>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</si>
  <si>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Stanzwerk AG</t>
  </si>
  <si>
    <t>480 603 612</t>
  </si>
  <si>
    <t>DUNS</t>
  </si>
  <si>
    <t>Quellmattstrasse 75, 5035 Unterentfelden</t>
  </si>
  <si>
    <t>Peter Preisig</t>
  </si>
  <si>
    <t>peter.preisig@stanzwerk.com</t>
  </si>
  <si>
    <t>+41 62 737 5605</t>
  </si>
  <si>
    <t>Umwerltbeauftragter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</si>
</sst>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eter.preisig@stanzwerk.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eter.preisig@stanzwerk.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72"/>
      <c r="B2" s="5" t="s">
        <v>818</v>
      </c>
      <c r="C2" s="3"/>
      <c r="D2" s="175"/>
      <c r="E2" s="3"/>
      <c r="F2" s="3"/>
      <c r="G2" s="25"/>
    </row>
    <row r="3" spans="1:7">
      <c r="A3" s="372"/>
      <c r="B3" s="3" t="s">
        <v>811</v>
      </c>
      <c r="C3" s="5"/>
      <c r="D3" s="176"/>
      <c r="E3" s="3"/>
      <c r="F3" s="5"/>
      <c r="G3" s="25"/>
    </row>
    <row r="4" spans="1:7" ht="15.75">
      <c r="A4" s="372"/>
      <c r="B4" s="30" t="s">
        <v>820</v>
      </c>
      <c r="C4" s="6"/>
      <c r="D4" s="177"/>
      <c r="E4" s="3"/>
      <c r="F4" s="6"/>
      <c r="G4" s="25"/>
    </row>
    <row r="5" spans="1:7">
      <c r="A5" s="372"/>
      <c r="B5" s="29" t="s">
        <v>1009</v>
      </c>
      <c r="C5" s="4"/>
      <c r="D5" s="178"/>
      <c r="E5" s="3"/>
      <c r="F5" s="4"/>
      <c r="G5" s="25"/>
    </row>
    <row r="6" spans="1:7">
      <c r="A6" s="372"/>
      <c r="B6" s="3"/>
      <c r="C6" s="3"/>
      <c r="D6" s="175"/>
      <c r="E6" s="3"/>
      <c r="F6" s="3"/>
      <c r="G6" s="25"/>
    </row>
    <row r="7" spans="1:7">
      <c r="A7" s="372"/>
      <c r="B7" s="3"/>
      <c r="C7" s="3"/>
      <c r="D7" s="175"/>
      <c r="E7" s="3"/>
      <c r="F7" s="3"/>
      <c r="G7" s="25"/>
    </row>
    <row r="8" spans="1:7">
      <c r="A8" s="372"/>
      <c r="B8" s="3"/>
      <c r="C8" s="3"/>
      <c r="D8" s="175"/>
      <c r="E8" s="3"/>
      <c r="F8" s="3"/>
      <c r="G8" s="25"/>
    </row>
    <row r="9" spans="1:7">
      <c r="A9" s="372"/>
      <c r="B9" s="375" t="s">
        <v>821</v>
      </c>
      <c r="C9" s="375"/>
      <c r="D9" s="375"/>
      <c r="E9" s="375"/>
      <c r="F9" s="375"/>
      <c r="G9" s="25"/>
    </row>
    <row r="10" spans="1:7" ht="27" customHeight="1">
      <c r="A10" s="372"/>
      <c r="B10" s="376" t="s">
        <v>425</v>
      </c>
      <c r="C10" s="376"/>
      <c r="D10" s="376"/>
      <c r="E10" s="376"/>
      <c r="F10" s="376"/>
      <c r="G10" s="25"/>
    </row>
    <row r="11" spans="1:7" ht="27" customHeight="1">
      <c r="A11" s="372"/>
      <c r="B11" s="377"/>
      <c r="C11" s="377"/>
      <c r="D11" s="377"/>
      <c r="E11" s="377"/>
      <c r="F11" s="377"/>
      <c r="G11" s="25"/>
    </row>
    <row r="12" spans="1:7">
      <c r="A12" s="372"/>
      <c r="B12" s="31" t="s">
        <v>819</v>
      </c>
      <c r="C12" s="32" t="s">
        <v>822</v>
      </c>
      <c r="D12" s="179" t="s">
        <v>823</v>
      </c>
      <c r="E12" s="32" t="s">
        <v>595</v>
      </c>
      <c r="F12" s="32" t="s">
        <v>596</v>
      </c>
      <c r="G12" s="25"/>
    </row>
    <row r="13" spans="1:7" ht="33.75">
      <c r="A13" s="372"/>
      <c r="B13" s="2">
        <v>1</v>
      </c>
      <c r="C13" s="27" t="s">
        <v>1057</v>
      </c>
      <c r="D13" s="28" t="s">
        <v>847</v>
      </c>
      <c r="E13" s="163" t="s">
        <v>824</v>
      </c>
      <c r="F13" s="163"/>
      <c r="G13" s="25"/>
    </row>
    <row r="14" spans="1:7" ht="33.75">
      <c r="A14" s="372"/>
      <c r="B14" s="2">
        <v>2</v>
      </c>
      <c r="C14" s="27" t="s">
        <v>1057</v>
      </c>
      <c r="D14" s="28" t="s">
        <v>994</v>
      </c>
      <c r="E14" s="163" t="s">
        <v>515</v>
      </c>
      <c r="F14" s="163" t="s">
        <v>516</v>
      </c>
      <c r="G14" s="25"/>
    </row>
    <row r="15" spans="1:7" ht="89.1" customHeight="1">
      <c r="A15" s="372"/>
      <c r="B15" s="357">
        <v>2.0099999999999998</v>
      </c>
      <c r="C15" s="369" t="s">
        <v>1057</v>
      </c>
      <c r="D15" s="378" t="s">
        <v>2198</v>
      </c>
      <c r="E15" s="164" t="s">
        <v>597</v>
      </c>
      <c r="F15" s="164" t="s">
        <v>600</v>
      </c>
      <c r="G15" s="25"/>
    </row>
    <row r="16" spans="1:7" ht="99" customHeight="1">
      <c r="A16" s="372"/>
      <c r="B16" s="358"/>
      <c r="C16" s="370"/>
      <c r="D16" s="379"/>
      <c r="E16" s="165"/>
      <c r="F16" s="165" t="s">
        <v>598</v>
      </c>
      <c r="G16" s="25"/>
    </row>
    <row r="17" spans="1:7" ht="63" customHeight="1">
      <c r="A17" s="372"/>
      <c r="B17" s="359"/>
      <c r="C17" s="371"/>
      <c r="D17" s="380"/>
      <c r="E17" s="27"/>
      <c r="F17" s="27" t="s">
        <v>599</v>
      </c>
      <c r="G17" s="25"/>
    </row>
    <row r="18" spans="1:7" ht="117" customHeight="1">
      <c r="A18" s="372"/>
      <c r="B18" s="357">
        <v>2.02</v>
      </c>
      <c r="C18" s="369" t="s">
        <v>1057</v>
      </c>
      <c r="D18" s="378" t="s">
        <v>2199</v>
      </c>
      <c r="E18" s="164" t="s">
        <v>426</v>
      </c>
      <c r="F18" s="164" t="s">
        <v>510</v>
      </c>
      <c r="G18" s="25"/>
    </row>
    <row r="19" spans="1:7" ht="71.099999999999994" customHeight="1">
      <c r="A19" s="372"/>
      <c r="B19" s="358"/>
      <c r="C19" s="370"/>
      <c r="D19" s="379"/>
      <c r="E19" s="165" t="s">
        <v>514</v>
      </c>
      <c r="F19" s="165" t="s">
        <v>427</v>
      </c>
      <c r="G19" s="25"/>
    </row>
    <row r="20" spans="1:7" ht="90.75" customHeight="1">
      <c r="A20" s="372"/>
      <c r="B20" s="358"/>
      <c r="C20" s="370"/>
      <c r="D20" s="379"/>
      <c r="E20" s="165"/>
      <c r="F20" s="165" t="s">
        <v>602</v>
      </c>
      <c r="G20" s="25"/>
    </row>
    <row r="21" spans="1:7" ht="74.25" customHeight="1">
      <c r="A21" s="372"/>
      <c r="B21" s="359"/>
      <c r="C21" s="371"/>
      <c r="D21" s="380"/>
      <c r="E21" s="27"/>
      <c r="F21" s="27" t="s">
        <v>601</v>
      </c>
      <c r="G21" s="25"/>
    </row>
    <row r="22" spans="1:7" ht="90" customHeight="1">
      <c r="A22" s="372"/>
      <c r="B22" s="363">
        <v>2.0299999999999998</v>
      </c>
      <c r="C22" s="363" t="s">
        <v>794</v>
      </c>
      <c r="D22" s="366" t="s">
        <v>2200</v>
      </c>
      <c r="E22" s="369" t="s">
        <v>424</v>
      </c>
      <c r="F22" s="164" t="s">
        <v>447</v>
      </c>
      <c r="G22" s="25"/>
    </row>
    <row r="23" spans="1:7" ht="109.5" customHeight="1">
      <c r="A23" s="372"/>
      <c r="B23" s="364"/>
      <c r="C23" s="364"/>
      <c r="D23" s="367"/>
      <c r="E23" s="370"/>
      <c r="F23" s="165" t="s">
        <v>795</v>
      </c>
      <c r="G23" s="25"/>
    </row>
    <row r="24" spans="1:7" ht="74.25" customHeight="1">
      <c r="A24" s="372"/>
      <c r="B24" s="365"/>
      <c r="C24" s="365"/>
      <c r="D24" s="368"/>
      <c r="E24" s="371"/>
      <c r="F24" s="27" t="s">
        <v>423</v>
      </c>
      <c r="G24" s="25"/>
    </row>
    <row r="25" spans="1:7" ht="72" customHeight="1">
      <c r="A25" s="372"/>
      <c r="B25" s="2" t="s">
        <v>445</v>
      </c>
      <c r="C25" s="27" t="s">
        <v>446</v>
      </c>
      <c r="D25" s="28" t="s">
        <v>2201</v>
      </c>
      <c r="E25" s="27" t="s">
        <v>2196</v>
      </c>
      <c r="F25" s="27" t="s">
        <v>448</v>
      </c>
      <c r="G25" s="25"/>
    </row>
    <row r="26" spans="1:7" ht="98.1" customHeight="1">
      <c r="A26" s="372"/>
      <c r="B26" s="360">
        <v>3</v>
      </c>
      <c r="C26" s="357" t="s">
        <v>66</v>
      </c>
      <c r="D26" s="378" t="s">
        <v>2202</v>
      </c>
      <c r="E26" s="369" t="s">
        <v>0</v>
      </c>
      <c r="F26" s="164" t="s">
        <v>60</v>
      </c>
      <c r="G26" s="25"/>
    </row>
    <row r="27" spans="1:7" ht="90" customHeight="1">
      <c r="A27" s="372"/>
      <c r="B27" s="361"/>
      <c r="C27" s="358"/>
      <c r="D27" s="379"/>
      <c r="E27" s="370"/>
      <c r="F27" s="165" t="s">
        <v>55</v>
      </c>
      <c r="G27" s="25"/>
    </row>
    <row r="28" spans="1:7" ht="19.350000000000001" customHeight="1">
      <c r="A28" s="372"/>
      <c r="B28" s="361"/>
      <c r="C28" s="358"/>
      <c r="D28" s="379"/>
      <c r="E28" s="370"/>
      <c r="F28" s="165" t="s">
        <v>56</v>
      </c>
      <c r="G28" s="25"/>
    </row>
    <row r="29" spans="1:7" ht="74.45" customHeight="1">
      <c r="A29" s="372"/>
      <c r="B29" s="361"/>
      <c r="C29" s="358"/>
      <c r="D29" s="379"/>
      <c r="E29" s="370"/>
      <c r="F29" s="165" t="s">
        <v>57</v>
      </c>
      <c r="G29" s="25"/>
    </row>
    <row r="30" spans="1:7" ht="62.45" customHeight="1">
      <c r="A30" s="372"/>
      <c r="B30" s="361"/>
      <c r="C30" s="358"/>
      <c r="D30" s="379"/>
      <c r="E30" s="370"/>
      <c r="F30" s="165" t="s">
        <v>58</v>
      </c>
      <c r="G30" s="25"/>
    </row>
    <row r="31" spans="1:7" ht="81" customHeight="1">
      <c r="A31" s="372"/>
      <c r="B31" s="361"/>
      <c r="C31" s="358"/>
      <c r="D31" s="379"/>
      <c r="E31" s="370"/>
      <c r="F31" s="165" t="s">
        <v>59</v>
      </c>
      <c r="G31" s="25"/>
    </row>
    <row r="32" spans="1:7" ht="48.75" customHeight="1">
      <c r="A32" s="372"/>
      <c r="B32" s="361"/>
      <c r="C32" s="358"/>
      <c r="D32" s="379"/>
      <c r="E32" s="370"/>
      <c r="F32" s="165" t="s">
        <v>62</v>
      </c>
      <c r="G32" s="25"/>
    </row>
    <row r="33" spans="1:7" ht="98.45" customHeight="1">
      <c r="A33" s="372"/>
      <c r="B33" s="361"/>
      <c r="C33" s="358"/>
      <c r="D33" s="379"/>
      <c r="E33" s="370"/>
      <c r="F33" s="165" t="s">
        <v>61</v>
      </c>
      <c r="G33" s="25"/>
    </row>
    <row r="34" spans="1:7" ht="89.1" customHeight="1">
      <c r="A34" s="372"/>
      <c r="B34" s="361"/>
      <c r="C34" s="358"/>
      <c r="D34" s="379"/>
      <c r="E34" s="370"/>
      <c r="F34" s="165" t="s">
        <v>63</v>
      </c>
      <c r="G34" s="25"/>
    </row>
    <row r="35" spans="1:7" ht="29.1" customHeight="1">
      <c r="A35" s="372"/>
      <c r="B35" s="361"/>
      <c r="C35" s="358"/>
      <c r="D35" s="379"/>
      <c r="E35" s="370"/>
      <c r="F35" s="165" t="s">
        <v>64</v>
      </c>
      <c r="G35" s="25"/>
    </row>
    <row r="36" spans="1:7" ht="126.75">
      <c r="A36" s="372"/>
      <c r="B36" s="362"/>
      <c r="C36" s="359"/>
      <c r="D36" s="380"/>
      <c r="E36" s="371"/>
      <c r="F36" s="166" t="s">
        <v>65</v>
      </c>
      <c r="G36" s="25"/>
    </row>
    <row r="37" spans="1:7" ht="123.75">
      <c r="A37" s="372"/>
      <c r="B37" s="141">
        <v>3.01</v>
      </c>
      <c r="C37" s="142" t="s">
        <v>66</v>
      </c>
      <c r="D37" s="28" t="s">
        <v>2203</v>
      </c>
      <c r="E37" s="167" t="s">
        <v>1294</v>
      </c>
      <c r="F37" s="168" t="s">
        <v>1396</v>
      </c>
      <c r="G37" s="25"/>
    </row>
    <row r="38" spans="1:7" ht="112.5">
      <c r="A38" s="372"/>
      <c r="B38" s="141">
        <v>3.02</v>
      </c>
      <c r="C38" s="142" t="s">
        <v>1326</v>
      </c>
      <c r="D38" s="28" t="s">
        <v>2204</v>
      </c>
      <c r="E38" s="167" t="s">
        <v>1341</v>
      </c>
      <c r="F38" s="168" t="s">
        <v>1397</v>
      </c>
      <c r="G38" s="25"/>
    </row>
    <row r="39" spans="1:7" ht="101.25">
      <c r="A39" s="372"/>
      <c r="B39" s="150">
        <v>4</v>
      </c>
      <c r="C39" s="149" t="s">
        <v>1492</v>
      </c>
      <c r="D39" s="28" t="s">
        <v>2205</v>
      </c>
      <c r="E39" s="27" t="s">
        <v>2151</v>
      </c>
      <c r="F39" s="27" t="s">
        <v>1493</v>
      </c>
      <c r="G39" s="25"/>
    </row>
    <row r="40" spans="1:7" ht="56.25">
      <c r="A40" s="372"/>
      <c r="B40" s="141">
        <v>4.01</v>
      </c>
      <c r="C40" s="149" t="s">
        <v>1492</v>
      </c>
      <c r="D40" s="28" t="s">
        <v>2207</v>
      </c>
      <c r="E40" s="27" t="s">
        <v>2163</v>
      </c>
      <c r="F40" s="27" t="s">
        <v>2167</v>
      </c>
      <c r="G40" s="25"/>
    </row>
    <row r="41" spans="1:7" ht="56.25">
      <c r="A41" s="372"/>
      <c r="B41" s="141" t="s">
        <v>2194</v>
      </c>
      <c r="C41" s="149" t="s">
        <v>1492</v>
      </c>
      <c r="D41" s="28" t="s">
        <v>2206</v>
      </c>
      <c r="E41" s="27" t="s">
        <v>2197</v>
      </c>
      <c r="F41" s="27" t="s">
        <v>2195</v>
      </c>
      <c r="G41" s="25"/>
    </row>
    <row r="42" spans="1:7" ht="56.25">
      <c r="A42" s="372"/>
      <c r="B42" s="141" t="s">
        <v>2228</v>
      </c>
      <c r="C42" s="149" t="s">
        <v>1492</v>
      </c>
      <c r="D42" s="28" t="s">
        <v>2233</v>
      </c>
      <c r="E42" s="27" t="s">
        <v>2196</v>
      </c>
      <c r="F42" s="27" t="s">
        <v>2229</v>
      </c>
      <c r="G42" s="25"/>
    </row>
    <row r="43" spans="1:7" ht="123.75">
      <c r="A43" s="372"/>
      <c r="B43" s="160">
        <v>4.0999999999999996</v>
      </c>
      <c r="C43" s="149" t="s">
        <v>2232</v>
      </c>
      <c r="D43" s="161">
        <v>42867</v>
      </c>
      <c r="E43" s="169" t="s">
        <v>2235</v>
      </c>
      <c r="F43" s="27" t="s">
        <v>2234</v>
      </c>
      <c r="G43" s="25"/>
    </row>
    <row r="44" spans="1:7" ht="78.75">
      <c r="A44" s="372"/>
      <c r="B44" s="160">
        <v>4.2</v>
      </c>
      <c r="C44" s="149" t="s">
        <v>2232</v>
      </c>
      <c r="D44" s="161">
        <v>42704</v>
      </c>
      <c r="E44" s="169" t="s">
        <v>2431</v>
      </c>
      <c r="F44" s="27" t="s">
        <v>2406</v>
      </c>
      <c r="G44" s="25"/>
    </row>
    <row r="45" spans="1:7" ht="157.5">
      <c r="A45" s="372"/>
      <c r="B45" s="202">
        <v>5</v>
      </c>
      <c r="C45" s="149" t="s">
        <v>2232</v>
      </c>
      <c r="D45" s="161">
        <v>42867</v>
      </c>
      <c r="E45" s="169" t="s">
        <v>12652</v>
      </c>
      <c r="F45" s="27" t="s">
        <v>12374</v>
      </c>
      <c r="G45" s="25"/>
    </row>
    <row r="46" spans="1:7" ht="45">
      <c r="A46" s="372"/>
      <c r="B46" s="160">
        <v>5.01</v>
      </c>
      <c r="C46" s="149" t="s">
        <v>2232</v>
      </c>
      <c r="D46" s="161">
        <v>42907</v>
      </c>
      <c r="E46" s="169" t="s">
        <v>15329</v>
      </c>
      <c r="F46" s="27" t="s">
        <v>12374</v>
      </c>
      <c r="G46" s="25"/>
    </row>
    <row r="47" spans="1:7" ht="67.5">
      <c r="A47" s="372"/>
      <c r="B47" s="160">
        <v>5.0999999999999996</v>
      </c>
      <c r="C47" s="149" t="s">
        <v>2232</v>
      </c>
      <c r="D47" s="161">
        <v>43070</v>
      </c>
      <c r="E47" s="169" t="s">
        <v>12862</v>
      </c>
      <c r="F47" s="27" t="s">
        <v>12863</v>
      </c>
      <c r="G47" s="25"/>
    </row>
    <row r="48" spans="1:7" ht="56.25">
      <c r="A48" s="372"/>
      <c r="B48" s="160">
        <v>5.1100000000000003</v>
      </c>
      <c r="C48" s="149" t="s">
        <v>13097</v>
      </c>
      <c r="D48" s="161">
        <v>43217</v>
      </c>
      <c r="E48" s="169" t="s">
        <v>13199</v>
      </c>
      <c r="F48" s="27" t="s">
        <v>13124</v>
      </c>
      <c r="G48" s="25"/>
    </row>
    <row r="49" spans="1:7" ht="56.25">
      <c r="A49" s="372"/>
      <c r="B49" s="160">
        <v>5.12</v>
      </c>
      <c r="C49" s="149" t="s">
        <v>13097</v>
      </c>
      <c r="D49" s="161">
        <v>43581</v>
      </c>
      <c r="E49" s="169" t="s">
        <v>13199</v>
      </c>
      <c r="F49" s="27" t="s">
        <v>13741</v>
      </c>
      <c r="G49" s="25"/>
    </row>
    <row r="50" spans="1:7" ht="78.75">
      <c r="A50" s="372"/>
      <c r="B50" s="202">
        <v>6</v>
      </c>
      <c r="C50" s="149" t="s">
        <v>13097</v>
      </c>
      <c r="D50" s="161">
        <v>43964</v>
      </c>
      <c r="E50" s="169" t="s">
        <v>13953</v>
      </c>
      <c r="F50" s="27" t="s">
        <v>13744</v>
      </c>
      <c r="G50" s="25"/>
    </row>
    <row r="51" spans="1:7" ht="45">
      <c r="A51" s="372"/>
      <c r="B51" s="160">
        <v>6.01</v>
      </c>
      <c r="C51" s="149" t="s">
        <v>13097</v>
      </c>
      <c r="D51" s="161">
        <v>43970</v>
      </c>
      <c r="E51" s="169" t="s">
        <v>15330</v>
      </c>
      <c r="F51" s="169" t="s">
        <v>13744</v>
      </c>
      <c r="G51" s="25"/>
    </row>
    <row r="52" spans="1:7" ht="45">
      <c r="A52" s="372"/>
      <c r="B52" s="160">
        <v>6.1</v>
      </c>
      <c r="C52" s="149" t="s">
        <v>13097</v>
      </c>
      <c r="D52" s="161">
        <v>44314</v>
      </c>
      <c r="E52" s="169" t="s">
        <v>15323</v>
      </c>
      <c r="F52" s="169" t="s">
        <v>14913</v>
      </c>
      <c r="G52" s="25"/>
    </row>
    <row r="53" spans="1:7" ht="45">
      <c r="A53" s="372"/>
      <c r="B53" s="160">
        <v>6.2</v>
      </c>
      <c r="C53" s="149" t="s">
        <v>13097</v>
      </c>
      <c r="D53" s="161">
        <v>44678</v>
      </c>
      <c r="E53" s="169" t="s">
        <v>15323</v>
      </c>
      <c r="F53" s="169" t="s">
        <v>15322</v>
      </c>
      <c r="G53" s="25"/>
    </row>
    <row r="54" spans="1:7" ht="45">
      <c r="A54" s="372"/>
      <c r="B54" s="160">
        <v>6.21</v>
      </c>
      <c r="C54" s="149" t="s">
        <v>13097</v>
      </c>
      <c r="D54" s="161">
        <v>44687</v>
      </c>
      <c r="E54" s="169" t="s">
        <v>15331</v>
      </c>
      <c r="F54" s="169" t="s">
        <v>15322</v>
      </c>
      <c r="G54" s="25"/>
    </row>
    <row r="55" spans="1:7" ht="45">
      <c r="A55" s="372"/>
      <c r="B55" s="160">
        <v>6.22</v>
      </c>
      <c r="C55" s="149" t="s">
        <v>13097</v>
      </c>
      <c r="D55" s="275">
        <v>44692</v>
      </c>
      <c r="E55" s="169" t="s">
        <v>15330</v>
      </c>
      <c r="F55" s="169" t="s">
        <v>15322</v>
      </c>
      <c r="G55" s="25"/>
    </row>
    <row r="56" spans="1:7" ht="56.25">
      <c r="A56" s="372"/>
      <c r="B56" s="202">
        <v>6.3</v>
      </c>
      <c r="C56" s="149" t="s">
        <v>13097</v>
      </c>
      <c r="D56" s="275">
        <v>45051</v>
      </c>
      <c r="E56" s="169" t="s">
        <v>15590</v>
      </c>
      <c r="F56" s="169" t="s">
        <v>15371</v>
      </c>
      <c r="G56" s="25"/>
    </row>
    <row r="57" spans="1:7" ht="45">
      <c r="A57" s="372"/>
      <c r="B57" s="160">
        <v>6.31</v>
      </c>
      <c r="C57" s="149" t="s">
        <v>13097</v>
      </c>
      <c r="D57" s="275">
        <v>45072</v>
      </c>
      <c r="E57" s="169" t="s">
        <v>15592</v>
      </c>
      <c r="F57" s="169" t="s">
        <v>15371</v>
      </c>
      <c r="G57" s="25"/>
    </row>
    <row r="58" spans="1:7" ht="40.5" customHeight="1">
      <c r="A58" s="372"/>
      <c r="B58" s="202">
        <v>6.4</v>
      </c>
      <c r="C58" s="149" t="s">
        <v>13097</v>
      </c>
      <c r="D58" s="275">
        <v>45408</v>
      </c>
      <c r="E58" s="169" t="s">
        <v>15594</v>
      </c>
      <c r="F58" s="169" t="s">
        <v>15593</v>
      </c>
      <c r="G58" s="25"/>
    </row>
    <row r="59" spans="1:7" ht="32.450000000000003" customHeight="1">
      <c r="A59" s="372"/>
      <c r="B59" s="202">
        <v>6.5</v>
      </c>
      <c r="C59" s="149" t="s">
        <v>13097</v>
      </c>
      <c r="D59" s="275">
        <v>45772</v>
      </c>
      <c r="E59" s="169" t="s">
        <v>15669</v>
      </c>
      <c r="F59" s="169" t="s">
        <v>15720</v>
      </c>
      <c r="G59" s="25"/>
    </row>
    <row r="60" spans="1:7" ht="13.5" thickBot="1">
      <c r="A60" s="373"/>
      <c r="B60" s="374" t="str">
        <f ca="1">OFFSET(L!$C$1,MATCH("General"&amp;"Cpy",L!$A:$A,0)-1,SL,,)</f>
        <v>© 2025 Responsible Minerals Initiative. All rights reserved.</v>
      </c>
      <c r="C60" s="374"/>
      <c r="D60" s="374"/>
      <c r="E60" s="374"/>
      <c r="F60" s="37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45EB3E1-1FD0-4717-B898-6E246F74CB8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4882635-2F8A-4024-A08E-5108EAD4F88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8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4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4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21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9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1"/>
      <c r="B1" s="382"/>
      <c r="C1" s="382"/>
      <c r="D1" s="383"/>
    </row>
    <row r="2" spans="1:5" ht="71.25" customHeight="1">
      <c r="A2" s="74"/>
      <c r="B2" s="137" t="str">
        <f ca="1">OFFSET(L!$C$1,MATCH("Definitions"&amp;ADDRESS(ROW(),COLUMN(),4),L!$A:$A,0)-1,SL,,)</f>
        <v>ITEM</v>
      </c>
      <c r="C2" s="137" t="str">
        <f ca="1">OFFSET(L!$C$1,MATCH("Definitions"&amp;ADDRESS(ROW(),COLUMN(),4),L!$A:$A,0)-1,SL,,)</f>
        <v>DEFINITION</v>
      </c>
      <c r="D2" s="385"/>
      <c r="E2" s="101"/>
    </row>
    <row r="3" spans="1:5" ht="63.95" customHeight="1">
      <c r="A3" s="74"/>
      <c r="B3" s="63" t="str">
        <f ca="1">OFFSET(L!$C$1,MATCH("Definitions"&amp;ADDRESS(ROW(),COLUMN(),4),L!$A:$A,0)-1,SL,,)</f>
        <v>3TG</v>
      </c>
      <c r="C3" s="63" t="str">
        <f ca="1">OFFSET(L!$C$1,MATCH("Definitions"&amp;ADDRESS(ROW(),COLUMN(),4),L!$A:$A,0)-1,SL,,)</f>
        <v>Tantalum, tin, tungsten, gold</v>
      </c>
      <c r="D3" s="385"/>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00"/>
    </row>
    <row r="5" spans="1:5" ht="7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5"/>
      <c r="E9" s="100" t="s">
        <v>1279</v>
      </c>
    </row>
    <row r="10" spans="1:5" ht="45">
      <c r="A10" s="74"/>
      <c r="B10" s="63" t="str">
        <f ca="1">OFFSET(L!$C$1,MATCH("Definitions"&amp;ADDRESS(ROW(),COLUMN(),4),L!$A:$A,0)-1,SL,,)</f>
        <v>DRC</v>
      </c>
      <c r="C10" s="63" t="str">
        <f ca="1">OFFSET(L!$C$1,MATCH("Definitions"&amp;ADDRESS(ROW(),COLUMN(),4),L!$A:$A,0)-1,SL,,)</f>
        <v>Democratic Republic of Congo</v>
      </c>
      <c r="D10" s="385"/>
      <c r="E10" s="100" t="s">
        <v>1278</v>
      </c>
    </row>
    <row r="11" spans="1:5" ht="7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00" t="s">
        <v>1278</v>
      </c>
    </row>
    <row r="12" spans="1:5" ht="7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5"/>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5"/>
      <c r="E13" s="100" t="s">
        <v>1280</v>
      </c>
    </row>
    <row r="14" spans="1:5" ht="31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00" t="s">
        <v>1278</v>
      </c>
    </row>
    <row r="15" spans="1:5" ht="15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00" t="s">
        <v>1278</v>
      </c>
    </row>
    <row r="16" spans="1:5" ht="7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00" t="s">
        <v>1278</v>
      </c>
    </row>
    <row r="17" spans="1:5" ht="2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00" t="s">
        <v>1278</v>
      </c>
    </row>
    <row r="18" spans="1:5" ht="16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85"/>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5"/>
      <c r="E20" s="100"/>
    </row>
    <row r="21" spans="1:5" ht="15">
      <c r="A21" s="74"/>
      <c r="B21" s="63" t="str">
        <f ca="1">OFFSET(L!$C$1,MATCH("Definitions"&amp;ADDRESS(ROW(),COLUMN(),4),L!$A:$A,0)-1,SL,,)</f>
        <v>RBA</v>
      </c>
      <c r="C21" s="63" t="str">
        <f ca="1">OFFSET(L!$C$1,MATCH("Definitions"&amp;ADDRESS(ROW(),COLUMN(),4),L!$A:$A,0)-1,SL,,)</f>
        <v>Responsible Business Alliance (www.responsiblebusiness.org)</v>
      </c>
      <c r="D21" s="38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5"/>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85"/>
      <c r="E26" s="100" t="s">
        <v>1280</v>
      </c>
    </row>
    <row r="27" spans="1:5" ht="9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5"/>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5"/>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5"/>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5"/>
      <c r="E31" s="100"/>
    </row>
    <row r="32" spans="1:5" ht="15">
      <c r="A32" s="74"/>
      <c r="B32" s="384" t="str">
        <f ca="1">OFFSET(L!$C$1,MATCH("General"&amp;"Cpy",L!$A:$A,0)-1,SL,,)</f>
        <v>© 2025 Responsible Minerals Initiative. All rights reserved.</v>
      </c>
      <c r="C32" s="384"/>
      <c r="D32" s="385"/>
      <c r="E32" s="100"/>
    </row>
    <row r="33" spans="1:4" ht="13.5" thickBot="1">
      <c r="A33" s="75"/>
      <c r="B33" s="153"/>
      <c r="C33" s="153"/>
      <c r="D33" s="386"/>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11"/>
      <c r="B1" s="312"/>
      <c r="C1" s="312"/>
      <c r="D1" s="312"/>
      <c r="E1" s="312"/>
      <c r="F1" s="312"/>
      <c r="G1" s="312"/>
      <c r="H1" s="312"/>
      <c r="I1" s="312"/>
      <c r="J1" s="312"/>
      <c r="K1" s="313"/>
      <c r="L1" s="100"/>
      <c r="P1" s="3"/>
      <c r="Q1" s="3"/>
      <c r="R1" s="3"/>
      <c r="S1" s="3"/>
      <c r="T1" s="3"/>
      <c r="U1" s="3"/>
      <c r="V1" s="3"/>
      <c r="W1" s="3"/>
      <c r="X1" s="3"/>
      <c r="Y1" s="3"/>
      <c r="Z1" s="3"/>
      <c r="AA1" s="3"/>
      <c r="AB1" s="3"/>
      <c r="AC1" s="3"/>
      <c r="AD1" s="3"/>
      <c r="AE1" s="3"/>
      <c r="AF1" s="3"/>
      <c r="AG1" s="3"/>
      <c r="AH1" s="3"/>
    </row>
    <row r="2" spans="1:34" ht="82.35" customHeight="1">
      <c r="A2" s="34"/>
      <c r="B2" s="136"/>
      <c r="C2" s="35"/>
      <c r="D2" s="314" t="str">
        <f ca="1">OFFSET(L!$C$1,MATCH("Declaration"&amp;ADDRESS(ROW(),COLUMN(),4),L!$A:$A,0)-1,SL,,)</f>
        <v>Conflict Minerals Reporting Template (CMRT)</v>
      </c>
      <c r="E2" s="315"/>
      <c r="F2" s="315"/>
      <c r="G2" s="315"/>
      <c r="H2" s="315"/>
      <c r="I2" s="315"/>
      <c r="J2" s="31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27"/>
      <c r="G3" s="327"/>
      <c r="H3" s="327"/>
      <c r="I3" s="152"/>
      <c r="J3" s="138" t="s">
        <v>15733</v>
      </c>
      <c r="K3" s="36"/>
      <c r="L3" s="100"/>
      <c r="P3" s="45">
        <f>MATCH($D$3,LN,0)</f>
        <v>1</v>
      </c>
    </row>
    <row r="4" spans="1:34" ht="15.75">
      <c r="A4" s="34"/>
      <c r="B4" s="323" t="str">
        <f ca="1">OFFSET(L!$C$1,MATCH("Declaration"&amp;ADDRESS(ROW(),COLUMN(),4),L!$A:$A,0)-1,SL,,)</f>
        <v>The purpose of this document is to collect sourcing information on tin, tantalum, tungsten and gold used in products</v>
      </c>
      <c r="C4" s="323"/>
      <c r="D4" s="323"/>
      <c r="E4" s="323"/>
      <c r="F4" s="323"/>
      <c r="G4" s="323"/>
      <c r="H4" s="323"/>
      <c r="I4" s="328" t="str">
        <f ca="1">OFFSET(L!$C$1,MATCH("Declaration"&amp;ADDRESS(ROW(),COLUMN(),4),L!$A:$A,0)-1,SL,,)</f>
        <v>Link to Terms &amp; Conditions</v>
      </c>
      <c r="J4" s="32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23" t="str">
        <f ca="1">OFFSET(L!$C$1,MATCH("Declaration"&amp;ADDRESS(ROW(),COLUMN(),4),L!$A:$A,0)-1,SL,,)</f>
        <v>Mandatory fields are noted with an asterisk (*).  Consult the instructions tab for guidance on how to answer each question.</v>
      </c>
      <c r="C6" s="323"/>
      <c r="D6" s="323"/>
      <c r="E6" s="323"/>
      <c r="F6" s="323"/>
      <c r="G6" s="323"/>
      <c r="H6" s="323"/>
      <c r="I6" s="323"/>
      <c r="J6" s="32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32" t="str">
        <f ca="1">OFFSET(L!$C$1,MATCH("Declaration"&amp;ADDRESS(ROW(),COLUMN(),4),L!$A:$A,0)-1,SL,,)</f>
        <v>Company Information</v>
      </c>
      <c r="C7" s="332"/>
      <c r="D7" s="332"/>
      <c r="E7" s="332"/>
      <c r="F7" s="332"/>
      <c r="G7" s="332"/>
      <c r="H7" s="332"/>
      <c r="I7" s="332"/>
      <c r="J7" s="33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17" t="s">
        <v>15817</v>
      </c>
      <c r="E8" s="318"/>
      <c r="F8" s="318"/>
      <c r="G8" s="318"/>
      <c r="H8" s="318"/>
      <c r="I8" s="318"/>
      <c r="J8" s="31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29" t="s">
        <v>481</v>
      </c>
      <c r="E9" s="330"/>
      <c r="F9" s="330"/>
      <c r="G9" s="33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33" t="str">
        <f ca="1">OFFSET(L!$C$1,MATCH("Declaration"&amp;ADDRESS(ROW(),COLUMN(),4)&amp;LEFT($D$9,1),L!$A:$A,0)-1,SL,,)</f>
        <v>Description of Scope:</v>
      </c>
      <c r="C10" s="122"/>
      <c r="D10" s="324"/>
      <c r="E10" s="325"/>
      <c r="F10" s="325"/>
      <c r="G10" s="325"/>
      <c r="H10" s="325"/>
      <c r="I10" s="325"/>
      <c r="J10" s="326"/>
      <c r="K10" s="36"/>
      <c r="L10" s="115"/>
      <c r="Q10" s="3"/>
      <c r="R10" s="3"/>
      <c r="S10" s="3"/>
      <c r="T10" s="3"/>
      <c r="U10" s="3"/>
      <c r="V10" s="3"/>
      <c r="W10" s="3"/>
      <c r="X10" s="3"/>
      <c r="Y10" s="3"/>
      <c r="Z10" s="3"/>
      <c r="AA10" s="3"/>
      <c r="AB10" s="3"/>
      <c r="AC10" s="3"/>
      <c r="AD10" s="3"/>
      <c r="AE10" s="3"/>
      <c r="AF10" s="3"/>
      <c r="AG10" s="3"/>
      <c r="AH10" s="3"/>
    </row>
    <row r="11" spans="1:34" ht="15.75">
      <c r="A11" s="38"/>
      <c r="B11" s="334"/>
      <c r="C11" s="122"/>
      <c r="D11" s="340" t="str">
        <f ca="1">IF(D9=Q9,OFFSET(L!$C$1,MATCH("Declaration"&amp;ADDRESS(ROW(),COLUMN(),4),L!$A:$A,0)-1,SL,,),"")</f>
        <v/>
      </c>
      <c r="E11" s="341"/>
      <c r="F11" s="341"/>
      <c r="G11" s="341"/>
      <c r="H11" s="341"/>
      <c r="I11" s="341"/>
      <c r="J11" s="34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0" t="s">
        <v>15818</v>
      </c>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0" t="s">
        <v>15819</v>
      </c>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0" t="s">
        <v>15820</v>
      </c>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0" t="s">
        <v>15821</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35" t="s">
        <v>15822</v>
      </c>
      <c r="E16" s="336"/>
      <c r="F16" s="336"/>
      <c r="G16" s="336"/>
      <c r="H16" s="336"/>
      <c r="I16" s="336"/>
      <c r="J16" s="33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0" t="s">
        <v>15823</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53" t="s">
        <v>15821</v>
      </c>
      <c r="E18" s="354"/>
      <c r="F18" s="354"/>
      <c r="G18" s="354"/>
      <c r="H18" s="354"/>
      <c r="I18" s="354"/>
      <c r="J18" s="35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0" t="s">
        <v>15824</v>
      </c>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35" t="s">
        <v>15822</v>
      </c>
      <c r="E20" s="336"/>
      <c r="F20" s="336"/>
      <c r="G20" s="336"/>
      <c r="H20" s="336"/>
      <c r="I20" s="336"/>
      <c r="J20" s="33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293" t="s">
        <v>15823</v>
      </c>
      <c r="E21" s="294"/>
      <c r="F21" s="294"/>
      <c r="G21" s="294"/>
      <c r="H21" s="294"/>
      <c r="I21" s="294"/>
      <c r="J21" s="29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298">
        <v>46045</v>
      </c>
      <c r="E22" s="29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5"/>
      <c r="E23" s="34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00" t="str">
        <f ca="1">OFFSET(L!$C$1,MATCH("Declaration"&amp;ADDRESS(ROW(),COLUMN(),4),L!$A:$A,0)-1,SL,,)</f>
        <v>Answer the following questions 1 - 8 based on the declaration scope indicated above</v>
      </c>
      <c r="C24" s="300"/>
      <c r="D24" s="300"/>
      <c r="E24" s="300"/>
      <c r="F24" s="300"/>
      <c r="G24" s="300"/>
      <c r="H24" s="300"/>
      <c r="I24" s="300"/>
      <c r="J24" s="30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07" t="str">
        <f ca="1">OFFSET(L!$C$1,MATCH("Declaration"&amp;ADDRESS(ROW(),COLUMN(),4),L!$A:$A,0)-1,SL,,)</f>
        <v>Answer</v>
      </c>
      <c r="E25" s="30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296" t="s">
        <v>476</v>
      </c>
      <c r="E26" s="297"/>
      <c r="F26" s="12"/>
      <c r="G26" s="304"/>
      <c r="H26" s="305"/>
      <c r="I26" s="305"/>
      <c r="J26" s="30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296" t="s">
        <v>476</v>
      </c>
      <c r="E27" s="297"/>
      <c r="F27" s="12"/>
      <c r="G27" s="304"/>
      <c r="H27" s="305"/>
      <c r="I27" s="305"/>
      <c r="J27" s="30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296" t="s">
        <v>476</v>
      </c>
      <c r="E28" s="297"/>
      <c r="F28" s="12"/>
      <c r="G28" s="304"/>
      <c r="H28" s="305"/>
      <c r="I28" s="305"/>
      <c r="J28" s="30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296" t="s">
        <v>476</v>
      </c>
      <c r="E29" s="297"/>
      <c r="F29" s="12"/>
      <c r="G29" s="304"/>
      <c r="H29" s="305"/>
      <c r="I29" s="305"/>
      <c r="J29" s="30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01" t="str">
        <f ca="1">D25</f>
        <v>Answer</v>
      </c>
      <c r="E31" s="301"/>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02"/>
      <c r="E32" s="303"/>
      <c r="F32" s="47"/>
      <c r="G32" s="304"/>
      <c r="H32" s="305"/>
      <c r="I32" s="305"/>
      <c r="J32" s="30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296"/>
      <c r="E33" s="297"/>
      <c r="F33" s="47"/>
      <c r="G33" s="304"/>
      <c r="H33" s="305"/>
      <c r="I33" s="305"/>
      <c r="J33" s="30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296"/>
      <c r="E34" s="297"/>
      <c r="F34" s="47"/>
      <c r="G34" s="304"/>
      <c r="H34" s="305"/>
      <c r="I34" s="305"/>
      <c r="J34" s="30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296"/>
      <c r="E35" s="297"/>
      <c r="F35" s="47"/>
      <c r="G35" s="304"/>
      <c r="H35" s="305"/>
      <c r="I35" s="305"/>
      <c r="J35" s="30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01" t="str">
        <f ca="1">D25</f>
        <v>Answer</v>
      </c>
      <c r="E37" s="301"/>
      <c r="F37" s="18"/>
      <c r="G37" s="44" t="str">
        <f ca="1">G25</f>
        <v>Comments</v>
      </c>
      <c r="H37" s="344"/>
      <c r="I37" s="344"/>
      <c r="J37" s="344"/>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296"/>
      <c r="E38" s="297"/>
      <c r="F38" s="47"/>
      <c r="G38" s="304"/>
      <c r="H38" s="305"/>
      <c r="I38" s="305"/>
      <c r="J38" s="30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296"/>
      <c r="E39" s="297"/>
      <c r="F39" s="47"/>
      <c r="G39" s="304"/>
      <c r="H39" s="305"/>
      <c r="I39" s="305"/>
      <c r="J39" s="30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296"/>
      <c r="E40" s="297"/>
      <c r="F40" s="47"/>
      <c r="G40" s="304"/>
      <c r="H40" s="305"/>
      <c r="I40" s="305"/>
      <c r="J40" s="30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296"/>
      <c r="E41" s="297"/>
      <c r="F41" s="47"/>
      <c r="G41" s="304"/>
      <c r="H41" s="305"/>
      <c r="I41" s="305"/>
      <c r="J41" s="30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01" t="str">
        <f ca="1">D25</f>
        <v>Answer</v>
      </c>
      <c r="E43" s="30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296"/>
      <c r="E44" s="297"/>
      <c r="F44" s="47"/>
      <c r="G44" s="304"/>
      <c r="H44" s="305"/>
      <c r="I44" s="305"/>
      <c r="J44" s="30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296"/>
      <c r="E45" s="297"/>
      <c r="F45" s="47"/>
      <c r="G45" s="304"/>
      <c r="H45" s="305"/>
      <c r="I45" s="305"/>
      <c r="J45" s="30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296"/>
      <c r="E46" s="297"/>
      <c r="F46" s="47"/>
      <c r="G46" s="304"/>
      <c r="H46" s="305"/>
      <c r="I46" s="305"/>
      <c r="J46" s="30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296"/>
      <c r="E47" s="297"/>
      <c r="F47" s="47"/>
      <c r="G47" s="304"/>
      <c r="H47" s="305"/>
      <c r="I47" s="305"/>
      <c r="J47" s="30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01" t="str">
        <f ca="1">D25</f>
        <v>Answer</v>
      </c>
      <c r="E49" s="30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296"/>
      <c r="E50" s="297"/>
      <c r="F50" s="47"/>
      <c r="G50" s="304"/>
      <c r="H50" s="305"/>
      <c r="I50" s="305"/>
      <c r="J50" s="30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296"/>
      <c r="E51" s="297"/>
      <c r="F51" s="47"/>
      <c r="G51" s="304"/>
      <c r="H51" s="305"/>
      <c r="I51" s="305"/>
      <c r="J51" s="30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296"/>
      <c r="E52" s="297"/>
      <c r="F52" s="47"/>
      <c r="G52" s="304"/>
      <c r="H52" s="305"/>
      <c r="I52" s="305"/>
      <c r="J52" s="30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296"/>
      <c r="E53" s="297"/>
      <c r="F53" s="47"/>
      <c r="G53" s="304"/>
      <c r="H53" s="305"/>
      <c r="I53" s="305"/>
      <c r="J53" s="30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01" t="str">
        <f ca="1">D25</f>
        <v>Answer</v>
      </c>
      <c r="E55" s="30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38"/>
      <c r="E56" s="339"/>
      <c r="F56" s="47"/>
      <c r="G56" s="304"/>
      <c r="H56" s="305"/>
      <c r="I56" s="305"/>
      <c r="J56" s="30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38"/>
      <c r="E57" s="339"/>
      <c r="F57" s="47"/>
      <c r="G57" s="304"/>
      <c r="H57" s="305"/>
      <c r="I57" s="305"/>
      <c r="J57" s="30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38"/>
      <c r="E58" s="339"/>
      <c r="F58" s="47"/>
      <c r="G58" s="304"/>
      <c r="H58" s="305"/>
      <c r="I58" s="305"/>
      <c r="J58" s="30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38"/>
      <c r="E59" s="339"/>
      <c r="F59" s="47"/>
      <c r="G59" s="304"/>
      <c r="H59" s="305"/>
      <c r="I59" s="305"/>
      <c r="J59" s="30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01" t="str">
        <f ca="1">D25</f>
        <v>Answer</v>
      </c>
      <c r="E61" s="301"/>
      <c r="F61" s="18"/>
      <c r="G61" s="44" t="str">
        <f ca="1">G25</f>
        <v>Comments</v>
      </c>
      <c r="H61" s="343"/>
      <c r="I61" s="343"/>
      <c r="J61" s="34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02"/>
      <c r="E62" s="303"/>
      <c r="F62" s="47"/>
      <c r="G62" s="304"/>
      <c r="H62" s="305"/>
      <c r="I62" s="305"/>
      <c r="J62" s="30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296"/>
      <c r="E63" s="297"/>
      <c r="F63" s="47"/>
      <c r="G63" s="304"/>
      <c r="H63" s="305"/>
      <c r="I63" s="305"/>
      <c r="J63" s="30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296"/>
      <c r="E64" s="297"/>
      <c r="F64" s="47"/>
      <c r="G64" s="304"/>
      <c r="H64" s="305"/>
      <c r="I64" s="305"/>
      <c r="J64" s="30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296"/>
      <c r="E65" s="297"/>
      <c r="F65" s="47"/>
      <c r="G65" s="304"/>
      <c r="H65" s="305"/>
      <c r="I65" s="305"/>
      <c r="J65" s="30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01" t="str">
        <f ca="1">D25</f>
        <v>Answer</v>
      </c>
      <c r="E67" s="301"/>
      <c r="F67" s="18"/>
      <c r="G67" s="44" t="str">
        <f ca="1">G25</f>
        <v>Comments</v>
      </c>
      <c r="H67" s="343" t="str">
        <f>IF(Q75="(*)","Click here to enter smelter names","")</f>
        <v/>
      </c>
      <c r="I67" s="343"/>
      <c r="J67" s="34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296"/>
      <c r="E68" s="297"/>
      <c r="F68" s="48"/>
      <c r="G68" s="304"/>
      <c r="H68" s="305"/>
      <c r="I68" s="305"/>
      <c r="J68" s="30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296"/>
      <c r="E69" s="297"/>
      <c r="F69" s="48"/>
      <c r="G69" s="304"/>
      <c r="H69" s="305"/>
      <c r="I69" s="305"/>
      <c r="J69" s="30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296"/>
      <c r="E70" s="297"/>
      <c r="F70" s="48"/>
      <c r="G70" s="304"/>
      <c r="H70" s="305"/>
      <c r="I70" s="305"/>
      <c r="J70" s="30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296"/>
      <c r="E71" s="297"/>
      <c r="F71" s="50"/>
      <c r="G71" s="304"/>
      <c r="H71" s="305"/>
      <c r="I71" s="305"/>
      <c r="J71" s="30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56" t="str">
        <f ca="1">OFFSET(L!$C$1,MATCH("Declaration"&amp;ADDRESS(ROW(),COLUMN(),4),L!$A:$A,0)-1,SL,,)</f>
        <v>Answer the Following Questions at a Company Level</v>
      </c>
      <c r="C73" s="356"/>
      <c r="D73" s="356"/>
      <c r="E73" s="356"/>
      <c r="F73" s="356"/>
      <c r="G73" s="356"/>
      <c r="H73" s="356"/>
      <c r="I73" s="356"/>
      <c r="J73" s="35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07" t="str">
        <f ca="1">D25</f>
        <v>Answer</v>
      </c>
      <c r="E74" s="307"/>
      <c r="F74" s="53"/>
      <c r="G74" s="307" t="str">
        <f ca="1">G25</f>
        <v>Comments</v>
      </c>
      <c r="H74" s="307" t="e">
        <f>HLOOKUP(SL,LT,$O74,0)</f>
        <v>#NAME?</v>
      </c>
      <c r="I74" s="30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296"/>
      <c r="E75" s="297"/>
      <c r="F75" s="57"/>
      <c r="G75" s="304"/>
      <c r="H75" s="305"/>
      <c r="I75" s="305"/>
      <c r="J75" s="30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51"/>
      <c r="H76" s="351"/>
      <c r="I76" s="351"/>
      <c r="J76" s="35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296"/>
      <c r="E77" s="297"/>
      <c r="F77" s="57"/>
      <c r="G77" s="308"/>
      <c r="H77" s="309"/>
      <c r="I77" s="309"/>
      <c r="J77" s="31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296"/>
      <c r="E79" s="297"/>
      <c r="F79" s="57"/>
      <c r="G79" s="304"/>
      <c r="H79" s="305"/>
      <c r="I79" s="305"/>
      <c r="J79" s="30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296"/>
      <c r="E81" s="297"/>
      <c r="F81" s="57"/>
      <c r="G81" s="304"/>
      <c r="H81" s="305"/>
      <c r="I81" s="305"/>
      <c r="J81" s="30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296"/>
      <c r="E83" s="297"/>
      <c r="F83" s="57"/>
      <c r="G83" s="304"/>
      <c r="H83" s="305"/>
      <c r="I83" s="305"/>
      <c r="J83" s="30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49"/>
      <c r="E85" s="350"/>
      <c r="F85" s="57"/>
      <c r="G85" s="304"/>
      <c r="H85" s="305"/>
      <c r="I85" s="305"/>
      <c r="J85" s="30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51"/>
      <c r="H86" s="351"/>
      <c r="I86" s="351"/>
      <c r="J86" s="35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296"/>
      <c r="E87" s="297"/>
      <c r="F87" s="57"/>
      <c r="G87" s="304"/>
      <c r="H87" s="305"/>
      <c r="I87" s="305"/>
      <c r="J87" s="30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52"/>
      <c r="H88" s="352"/>
      <c r="I88" s="352"/>
      <c r="J88" s="35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296"/>
      <c r="E89" s="297"/>
      <c r="F89" s="57"/>
      <c r="G89" s="304"/>
      <c r="H89" s="305"/>
      <c r="I89" s="305"/>
      <c r="J89" s="30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8" t="str">
        <f>IF(OR($D$8="",$I$3=""),"","Click here to check required fields completion")</f>
        <v/>
      </c>
      <c r="C90" s="348"/>
      <c r="D90" s="348"/>
      <c r="E90" s="348"/>
      <c r="F90" s="348"/>
      <c r="G90" s="348"/>
      <c r="H90" s="348"/>
      <c r="I90" s="348"/>
      <c r="J90" s="348"/>
      <c r="K90" s="36"/>
      <c r="L90" s="100"/>
      <c r="P90" s="3"/>
      <c r="Q90" s="3"/>
      <c r="R90" s="3"/>
      <c r="S90" s="3"/>
      <c r="T90" s="3"/>
      <c r="U90" s="3"/>
      <c r="V90" s="3"/>
      <c r="W90" s="3"/>
      <c r="X90" s="3"/>
      <c r="Y90" s="3"/>
      <c r="Z90" s="3"/>
      <c r="AA90" s="3"/>
      <c r="AB90" s="3"/>
      <c r="AC90" s="3"/>
      <c r="AD90" s="3"/>
      <c r="AE90" s="3"/>
      <c r="AF90" s="3"/>
      <c r="AG90" s="3"/>
      <c r="AH90" s="3"/>
    </row>
    <row r="91" spans="1:34" ht="15.75" thickBot="1">
      <c r="A91" s="346" t="str">
        <f ca="1">OFFSET(L!$C$1,MATCH("General"&amp;"Cpy",L!$A:$A,0)-1,SL,,)</f>
        <v>© 2025 Responsible Minerals Initiative. All rights reserved.</v>
      </c>
      <c r="B91" s="347"/>
      <c r="C91" s="347"/>
      <c r="D91" s="347"/>
      <c r="E91" s="347"/>
      <c r="F91" s="347"/>
      <c r="G91" s="347"/>
      <c r="H91" s="347"/>
      <c r="I91" s="347"/>
      <c r="J91" s="34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331C9A1-DE5F-477C-A406-6920482A4691}"/>
    <hyperlink ref="D20" r:id="rId4" xr:uid="{E327FC6D-EAB2-412C-8BD8-AB1A10980FA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6D6362D-A5C3-43BC-BD37-93454EC79DE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Stanzwerk AG</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Peter Preisig</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peter.preisig@stanzwerk.com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+41 62 737 5605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Peter Preisig</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peter.preisig@stanzwerk.com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46045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1273</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1273</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1273</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1273</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1273</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51">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1273</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1273</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1273</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3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Preisig Peter</cp:lastModifiedBy>
  <cp:lastPrinted>2015-04-21T20:47:43Z</cp:lastPrinted>
  <dcterms:created xsi:type="dcterms:W3CDTF">2010-06-21T21:00:23Z</dcterms:created>
  <dcterms:modified xsi:type="dcterms:W3CDTF">2026-03-10T13:06:14Z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